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925" windowHeight="9840" tabRatio="881" activeTab="3"/>
  </bookViews>
  <sheets>
    <sheet name="历年水量统计" sheetId="1" r:id="rId1"/>
    <sheet name="1月" sheetId="3" r:id="rId2"/>
    <sheet name="2月" sheetId="4" r:id="rId3"/>
    <sheet name="3月" sheetId="5" r:id="rId4"/>
    <sheet name="4月" sheetId="6" r:id="rId5"/>
    <sheet name="5月" sheetId="28" r:id="rId6"/>
    <sheet name="6月" sheetId="8" r:id="rId7"/>
    <sheet name="7月" sheetId="9" r:id="rId8"/>
    <sheet name="8月" sheetId="10" r:id="rId9"/>
    <sheet name="9月" sheetId="11" r:id="rId10"/>
    <sheet name="10月" sheetId="12" r:id="rId11"/>
    <sheet name="11月" sheetId="13" r:id="rId12"/>
    <sheet name="12月" sheetId="14" r:id="rId13"/>
    <sheet name="历年进水量统计" sheetId="29" r:id="rId14"/>
    <sheet name="1月进" sheetId="16" r:id="rId15"/>
    <sheet name="2月进" sheetId="17" r:id="rId16"/>
    <sheet name="3月进" sheetId="18" r:id="rId17"/>
    <sheet name="4月进" sheetId="19" r:id="rId18"/>
    <sheet name="5月进" sheetId="20" r:id="rId19"/>
    <sheet name="6月进" sheetId="21" r:id="rId20"/>
    <sheet name="7月进" sheetId="22" r:id="rId21"/>
    <sheet name="8月进" sheetId="23" r:id="rId22"/>
    <sheet name="9月进" sheetId="24" r:id="rId23"/>
    <sheet name="10月进" sheetId="25" r:id="rId24"/>
    <sheet name="11月进" sheetId="26" r:id="rId25"/>
    <sheet name="12月进" sheetId="27" r:id="rId26"/>
  </sheets>
  <calcPr calcId="144525"/>
</workbook>
</file>

<file path=xl/sharedStrings.xml><?xml version="1.0" encoding="utf-8"?>
<sst xmlns="http://schemas.openxmlformats.org/spreadsheetml/2006/main" count="1197" uniqueCount="129">
  <si>
    <t>八大水厂历年水量统计（万m3)</t>
  </si>
  <si>
    <t>水厂</t>
  </si>
  <si>
    <t>2015年</t>
  </si>
  <si>
    <t>2016年</t>
  </si>
  <si>
    <t>2017年</t>
  </si>
  <si>
    <t>2018年</t>
  </si>
  <si>
    <t>2019年</t>
  </si>
  <si>
    <t>2020年</t>
  </si>
  <si>
    <t>2021年</t>
  </si>
  <si>
    <t>芥园水厂</t>
  </si>
  <si>
    <t>通用水厂</t>
  </si>
  <si>
    <t>新开河水厂</t>
  </si>
  <si>
    <t>津滨水厂</t>
  </si>
  <si>
    <t>新村水厂</t>
  </si>
  <si>
    <t>新河水厂</t>
  </si>
  <si>
    <t>新区水厂</t>
  </si>
  <si>
    <t>大港油田</t>
  </si>
  <si>
    <t>城区合计</t>
  </si>
  <si>
    <t>城区增长率（%）</t>
  </si>
  <si>
    <t>合计</t>
  </si>
  <si>
    <t>增长率（%）</t>
  </si>
  <si>
    <t>2021-2022年各水厂水量统计</t>
  </si>
  <si>
    <t>日期</t>
  </si>
  <si>
    <t>芥园</t>
  </si>
  <si>
    <t>凌庄</t>
  </si>
  <si>
    <t>新开河</t>
  </si>
  <si>
    <t>津滨</t>
  </si>
  <si>
    <t>新村</t>
  </si>
  <si>
    <t>新河</t>
  </si>
  <si>
    <t>新区</t>
  </si>
  <si>
    <t>津港水厂</t>
  </si>
  <si>
    <t>城区四水厂</t>
  </si>
  <si>
    <t>滨海五水厂</t>
  </si>
  <si>
    <t>九水厂合计</t>
  </si>
  <si>
    <t>增长率</t>
  </si>
  <si>
    <r>
      <rPr>
        <b/>
        <sz val="10"/>
        <rFont val="Symbol"/>
        <charset val="2"/>
      </rPr>
      <t>2021</t>
    </r>
    <r>
      <rPr>
        <b/>
        <sz val="10"/>
        <rFont val="宋体"/>
        <charset val="134"/>
      </rPr>
      <t>年</t>
    </r>
  </si>
  <si>
    <r>
      <rPr>
        <b/>
        <sz val="10"/>
        <rFont val="Symbol"/>
        <charset val="2"/>
      </rPr>
      <t>2022</t>
    </r>
    <r>
      <rPr>
        <b/>
        <sz val="10"/>
        <rFont val="宋体"/>
        <charset val="134"/>
      </rPr>
      <t>年</t>
    </r>
  </si>
  <si>
    <t>2020增长率</t>
  </si>
  <si>
    <r>
      <rPr>
        <b/>
        <sz val="10"/>
        <color indexed="8"/>
        <rFont val="Symbol"/>
        <charset val="2"/>
      </rPr>
      <t>1</t>
    </r>
    <r>
      <rPr>
        <b/>
        <sz val="10"/>
        <color indexed="8"/>
        <rFont val="宋体"/>
        <charset val="134"/>
      </rPr>
      <t>月</t>
    </r>
  </si>
  <si>
    <r>
      <rPr>
        <b/>
        <sz val="10"/>
        <rFont val="Symbol"/>
        <charset val="2"/>
      </rPr>
      <t>2</t>
    </r>
    <r>
      <rPr>
        <b/>
        <sz val="10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</si>
  <si>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3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</si>
  <si>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4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</si>
  <si>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5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</si>
  <si>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6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</si>
  <si>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7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</si>
  <si>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8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</si>
  <si>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9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</si>
  <si>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10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</si>
  <si>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11</t>
    </r>
    <r>
      <rPr>
        <b/>
        <sz val="10"/>
        <color indexed="8"/>
        <rFont val="宋体"/>
        <charset val="134"/>
      </rPr>
      <t>月</t>
    </r>
  </si>
  <si>
    <r>
      <rPr>
        <b/>
        <sz val="10"/>
        <color indexed="8"/>
        <rFont val="Symbol"/>
        <charset val="2"/>
      </rPr>
      <t>12</t>
    </r>
    <r>
      <rPr>
        <b/>
        <sz val="10"/>
        <color indexed="8"/>
        <rFont val="宋体"/>
        <charset val="134"/>
      </rPr>
      <t>月</t>
    </r>
  </si>
  <si>
    <r>
      <rPr>
        <b/>
        <sz val="10"/>
        <rFont val="宋体"/>
        <charset val="134"/>
      </rPr>
      <t>总计</t>
    </r>
  </si>
  <si>
    <t>2022年1月各水厂生产运行统计表</t>
  </si>
  <si>
    <t>芥园（万m3)</t>
  </si>
  <si>
    <t>凌庄（万m3)</t>
  </si>
  <si>
    <t>新开河（万m3)</t>
  </si>
  <si>
    <t>津滨（万m3)</t>
  </si>
  <si>
    <t>新村（万m3)</t>
  </si>
  <si>
    <t>新河（万m3)</t>
  </si>
  <si>
    <t>新区（万m3)</t>
  </si>
  <si>
    <t>大港油田（万m3)</t>
  </si>
  <si>
    <t>津港水厂（万m3)</t>
  </si>
  <si>
    <t>市区四水厂（万m3)</t>
  </si>
  <si>
    <t>滨海五水厂（万m3)</t>
  </si>
  <si>
    <t>九水厂（万m3)</t>
  </si>
  <si>
    <t>变化</t>
  </si>
  <si>
    <t>平均</t>
  </si>
  <si>
    <t>最大</t>
  </si>
  <si>
    <t>最小</t>
  </si>
  <si>
    <t>2022年2月各水厂生产运行统计表</t>
  </si>
  <si>
    <t>九大水厂（万m3)</t>
  </si>
  <si>
    <t>2022年3月各水厂生产运行统计表</t>
  </si>
  <si>
    <t>2022年4月各水厂生产运行统计表</t>
  </si>
  <si>
    <t>2022年5月各水厂生产运行统计表</t>
  </si>
  <si>
    <t>2022年6月各水厂生产运行统计表</t>
  </si>
  <si>
    <t>2022年7月各水厂生产运行统计表</t>
  </si>
  <si>
    <t>2022年8月各水厂生产运行统计表</t>
  </si>
  <si>
    <t>2022年9月各水厂生产运行统计表</t>
  </si>
  <si>
    <t>2022年10月各水厂生产运行统计表</t>
  </si>
  <si>
    <t>2022年11月各水厂生产运行统计表</t>
  </si>
  <si>
    <t>2021年12月各水厂生产运行统计表</t>
  </si>
  <si>
    <t xml:space="preserve">  2021-2022年进厂水量实际统计          </t>
  </si>
  <si>
    <r>
      <rPr>
        <b/>
        <sz val="12"/>
        <color indexed="8"/>
        <rFont val="宋体"/>
        <charset val="134"/>
      </rPr>
      <t>时间</t>
    </r>
  </si>
  <si>
    <t>津港</t>
  </si>
  <si>
    <t>2022年1月各水厂原水运行统计表（万m3)</t>
  </si>
  <si>
    <t>津滨（江、滦）</t>
  </si>
  <si>
    <t>滨海水厂</t>
  </si>
  <si>
    <t>总计</t>
  </si>
  <si>
    <r>
      <rPr>
        <b/>
        <sz val="13"/>
        <color rgb="FF000000"/>
        <rFont val="Times New Roman"/>
        <charset val="134"/>
      </rPr>
      <t>2021</t>
    </r>
    <r>
      <rPr>
        <b/>
        <sz val="13"/>
        <color rgb="FF000000"/>
        <rFont val="宋体"/>
        <charset val="134"/>
      </rPr>
      <t>年</t>
    </r>
  </si>
  <si>
    <r>
      <rPr>
        <b/>
        <sz val="13"/>
        <color rgb="FF000000"/>
        <rFont val="Times New Roman"/>
        <charset val="134"/>
      </rPr>
      <t>2022</t>
    </r>
    <r>
      <rPr>
        <b/>
        <sz val="13"/>
        <color rgb="FF000000"/>
        <rFont val="宋体"/>
        <charset val="134"/>
      </rPr>
      <t>年</t>
    </r>
  </si>
  <si>
    <t>2021滦</t>
  </si>
  <si>
    <t>2021江</t>
  </si>
  <si>
    <r>
      <rPr>
        <b/>
        <sz val="13"/>
        <color indexed="8"/>
        <rFont val="Times New Roman"/>
        <charset val="134"/>
      </rPr>
      <t>2021</t>
    </r>
    <r>
      <rPr>
        <b/>
        <sz val="13"/>
        <color indexed="8"/>
        <rFont val="宋体"/>
        <charset val="134"/>
      </rPr>
      <t>年（总计）</t>
    </r>
  </si>
  <si>
    <r>
      <rPr>
        <b/>
        <sz val="13"/>
        <color rgb="FF000000"/>
        <rFont val="Times New Roman"/>
        <charset val="134"/>
      </rPr>
      <t>2022</t>
    </r>
    <r>
      <rPr>
        <b/>
        <sz val="13"/>
        <color rgb="FF000000"/>
        <rFont val="宋体"/>
        <charset val="134"/>
      </rPr>
      <t>年</t>
    </r>
    <r>
      <rPr>
        <b/>
        <sz val="13"/>
        <color rgb="FF000000"/>
        <rFont val="Times New Roman"/>
        <charset val="134"/>
      </rPr>
      <t>(</t>
    </r>
    <r>
      <rPr>
        <b/>
        <sz val="13"/>
        <color rgb="FF000000"/>
        <rFont val="宋体"/>
        <charset val="134"/>
      </rPr>
      <t>江、滦</t>
    </r>
    <r>
      <rPr>
        <b/>
        <sz val="13"/>
        <color rgb="FF000000"/>
        <rFont val="Times New Roman"/>
        <charset val="134"/>
      </rPr>
      <t>5</t>
    </r>
    <r>
      <rPr>
        <b/>
        <sz val="13"/>
        <color rgb="FF000000"/>
        <rFont val="宋体"/>
        <charset val="134"/>
      </rPr>
      <t>万）</t>
    </r>
  </si>
  <si>
    <r>
      <rPr>
        <b/>
        <sz val="13"/>
        <color rgb="FF000000"/>
        <rFont val="Times New Roman"/>
        <charset val="134"/>
      </rPr>
      <t>2022</t>
    </r>
    <r>
      <rPr>
        <b/>
        <sz val="13"/>
        <color rgb="FF000000"/>
        <rFont val="宋体"/>
        <charset val="134"/>
      </rPr>
      <t>年（江、滦）</t>
    </r>
  </si>
  <si>
    <r>
      <rPr>
        <b/>
        <sz val="13"/>
        <color rgb="FF000000"/>
        <rFont val="Times New Roman"/>
        <charset val="134"/>
      </rPr>
      <t>2021</t>
    </r>
    <r>
      <rPr>
        <b/>
        <sz val="13"/>
        <color rgb="FF000000"/>
        <rFont val="宋体"/>
        <charset val="134"/>
      </rPr>
      <t>年（1月4日全滦）</t>
    </r>
  </si>
  <si>
    <r>
      <rPr>
        <b/>
        <sz val="13"/>
        <color rgb="FF000000"/>
        <rFont val="Times New Roman"/>
        <charset val="134"/>
      </rPr>
      <t>2022</t>
    </r>
    <r>
      <rPr>
        <b/>
        <sz val="13"/>
        <color rgb="FF000000"/>
        <rFont val="宋体"/>
        <charset val="134"/>
      </rPr>
      <t>年（全滦）</t>
    </r>
  </si>
  <si>
    <r>
      <rPr>
        <b/>
        <sz val="13"/>
        <color rgb="FF000000"/>
        <rFont val="Times New Roman"/>
        <charset val="134"/>
      </rPr>
      <t>2022</t>
    </r>
    <r>
      <rPr>
        <b/>
        <sz val="13"/>
        <color rgb="FF000000"/>
        <rFont val="宋体"/>
        <charset val="134"/>
      </rPr>
      <t>年（尔王出库</t>
    </r>
    <r>
      <rPr>
        <b/>
        <sz val="13"/>
        <color rgb="FF000000"/>
        <rFont val="Times New Roman"/>
        <charset val="134"/>
      </rPr>
      <t>+</t>
    </r>
    <r>
      <rPr>
        <b/>
        <sz val="13"/>
        <color rgb="FF000000"/>
        <rFont val="宋体"/>
        <charset val="134"/>
      </rPr>
      <t>滦）</t>
    </r>
  </si>
  <si>
    <r>
      <rPr>
        <b/>
        <sz val="20"/>
        <color indexed="8"/>
        <rFont val="Times New Roman"/>
        <charset val="134"/>
      </rPr>
      <t>2022</t>
    </r>
    <r>
      <rPr>
        <b/>
        <sz val="20"/>
        <color indexed="8"/>
        <rFont val="宋体"/>
        <charset val="134"/>
      </rPr>
      <t>年</t>
    </r>
    <r>
      <rPr>
        <b/>
        <sz val="20"/>
        <color indexed="8"/>
        <rFont val="Times New Roman"/>
        <charset val="134"/>
      </rPr>
      <t>2</t>
    </r>
    <r>
      <rPr>
        <b/>
        <sz val="20"/>
        <color indexed="8"/>
        <rFont val="宋体"/>
        <charset val="134"/>
      </rPr>
      <t>月各水厂原水运行统计表</t>
    </r>
  </si>
  <si>
    <r>
      <rPr>
        <b/>
        <sz val="11"/>
        <color indexed="8"/>
        <rFont val="宋体"/>
        <charset val="134"/>
      </rPr>
      <t>日期</t>
    </r>
  </si>
  <si>
    <r>
      <rPr>
        <b/>
        <sz val="11"/>
        <color indexed="8"/>
        <rFont val="宋体"/>
        <charset val="134"/>
      </rPr>
      <t>芥园（万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</si>
  <si>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凌庄（万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</si>
  <si>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新开河（万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</si>
  <si>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津滨（万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</si>
  <si>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新村（万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</si>
  <si>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新河（万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</si>
  <si>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新区（万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</si>
  <si>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大港油田（万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</si>
  <si>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津港（万</t>
    </r>
    <r>
      <rPr>
        <b/>
        <sz val="11"/>
        <color indexed="8"/>
        <rFont val="Times New Roman"/>
        <charset val="134"/>
      </rPr>
      <t>m3)</t>
    </r>
  </si>
  <si>
    <r>
      <rPr>
        <b/>
        <sz val="11"/>
        <color indexed="8"/>
        <rFont val="宋体"/>
        <charset val="134"/>
      </rPr>
      <t>总计（万</t>
    </r>
    <r>
      <rPr>
        <b/>
        <sz val="11"/>
        <color indexed="8"/>
        <rFont val="Times New Roman"/>
        <charset val="134"/>
      </rPr>
      <t>m3)</t>
    </r>
  </si>
  <si>
    <r>
      <rPr>
        <b/>
        <sz val="13"/>
        <color indexed="8"/>
        <rFont val="Times New Roman"/>
        <charset val="134"/>
      </rPr>
      <t>2021</t>
    </r>
    <r>
      <rPr>
        <b/>
        <sz val="13"/>
        <color indexed="8"/>
        <rFont val="宋体"/>
        <charset val="134"/>
      </rPr>
      <t>年</t>
    </r>
  </si>
  <si>
    <r>
      <rPr>
        <b/>
        <sz val="13"/>
        <color indexed="8"/>
        <rFont val="Times New Roman"/>
        <charset val="134"/>
      </rPr>
      <t>2022</t>
    </r>
    <r>
      <rPr>
        <b/>
        <sz val="13"/>
        <color indexed="8"/>
        <rFont val="宋体"/>
        <charset val="134"/>
      </rPr>
      <t>年</t>
    </r>
  </si>
  <si>
    <r>
      <rPr>
        <b/>
        <sz val="11"/>
        <color indexed="8"/>
        <rFont val="宋体"/>
        <charset val="134"/>
      </rPr>
      <t>合计</t>
    </r>
  </si>
  <si>
    <r>
      <rPr>
        <b/>
        <sz val="11"/>
        <color indexed="8"/>
        <rFont val="宋体"/>
        <charset val="134"/>
      </rPr>
      <t>平均</t>
    </r>
  </si>
  <si>
    <r>
      <rPr>
        <b/>
        <sz val="11"/>
        <color indexed="8"/>
        <rFont val="宋体"/>
        <charset val="134"/>
      </rPr>
      <t>最大</t>
    </r>
  </si>
  <si>
    <r>
      <rPr>
        <b/>
        <sz val="11"/>
        <color indexed="8"/>
        <rFont val="宋体"/>
        <charset val="134"/>
      </rPr>
      <t>最小</t>
    </r>
  </si>
  <si>
    <t>2022年3月各水厂原水运行统计表（万m3)</t>
  </si>
  <si>
    <t>2022年4月各水厂原水运行统计表（万m3)</t>
  </si>
  <si>
    <t>2022年5月各水厂原水运行统计表（万m3)</t>
  </si>
  <si>
    <t>2022年6月各水厂原水运行统计表（万m3)</t>
  </si>
  <si>
    <t>2022年7月各水厂原水运行统计表（万m3)</t>
  </si>
  <si>
    <t>2022年8月各水厂原水运行统计表（万m3)</t>
  </si>
  <si>
    <t>2022年9月各水厂原水运行统计表（万m3)</t>
  </si>
  <si>
    <t>2022年10月各水厂原水运行统计表（万m3)</t>
  </si>
  <si>
    <t>2022年11月各水厂原水运行统计表（万m3)</t>
  </si>
  <si>
    <t>2022年12月各水厂原水运行统计表（万m3)</t>
  </si>
  <si>
    <r>
      <rPr>
        <b/>
        <sz val="13"/>
        <color indexed="8"/>
        <rFont val="Times New Roman"/>
        <charset val="134"/>
      </rPr>
      <t>20221</t>
    </r>
    <r>
      <rPr>
        <b/>
        <sz val="13"/>
        <color indexed="8"/>
        <rFont val="宋体"/>
        <charset val="134"/>
      </rPr>
      <t>年</t>
    </r>
  </si>
  <si>
    <r>
      <rPr>
        <b/>
        <sz val="13"/>
        <color indexed="8"/>
        <rFont val="Times New Roman"/>
        <charset val="134"/>
      </rPr>
      <t>2020</t>
    </r>
    <r>
      <rPr>
        <b/>
        <sz val="13"/>
        <color indexed="8"/>
        <rFont val="宋体"/>
        <charset val="134"/>
      </rPr>
      <t>年</t>
    </r>
  </si>
  <si>
    <r>
      <rPr>
        <b/>
        <sz val="13"/>
        <color indexed="8"/>
        <rFont val="Times New Roman"/>
        <charset val="134"/>
      </rPr>
      <t>2020</t>
    </r>
    <r>
      <rPr>
        <b/>
        <sz val="13"/>
        <color indexed="8"/>
        <rFont val="宋体"/>
        <charset val="134"/>
      </rPr>
      <t>年</t>
    </r>
    <r>
      <rPr>
        <b/>
        <sz val="13"/>
        <color indexed="8"/>
        <rFont val="Times New Roman"/>
        <charset val="134"/>
      </rPr>
      <t xml:space="preserve">       </t>
    </r>
    <r>
      <rPr>
        <b/>
        <sz val="13"/>
        <color indexed="8"/>
        <rFont val="宋体"/>
        <charset val="134"/>
      </rPr>
      <t>（江、滦）</t>
    </r>
  </si>
  <si>
    <r>
      <rPr>
        <b/>
        <sz val="13"/>
        <color indexed="8"/>
        <rFont val="Times New Roman"/>
        <charset val="134"/>
      </rPr>
      <t>2020</t>
    </r>
    <r>
      <rPr>
        <b/>
        <sz val="13"/>
        <color indexed="8"/>
        <rFont val="宋体"/>
        <charset val="134"/>
      </rPr>
      <t>年</t>
    </r>
    <r>
      <rPr>
        <b/>
        <sz val="13"/>
        <color indexed="8"/>
        <rFont val="Times New Roman"/>
        <charset val="134"/>
      </rPr>
      <t xml:space="preserve">       </t>
    </r>
    <r>
      <rPr>
        <b/>
        <sz val="13"/>
        <color indexed="8"/>
        <rFont val="宋体"/>
        <charset val="134"/>
      </rPr>
      <t>（</t>
    </r>
    <r>
      <rPr>
        <b/>
        <sz val="13"/>
        <color indexed="8"/>
        <rFont val="Times New Roman"/>
        <charset val="134"/>
      </rPr>
      <t>12.16</t>
    </r>
    <r>
      <rPr>
        <b/>
        <sz val="13"/>
        <color indexed="8"/>
        <rFont val="宋体"/>
        <charset val="134"/>
      </rPr>
      <t>滦水）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</si>
</sst>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41" formatCode="_ * #,##0_ ;_ * \-#,##0_ ;_ * &quot;-&quot;_ ;_ @_ "/>
    <numFmt numFmtId="177" formatCode="0.00_);[Red]\(0.00\)"/>
    <numFmt numFmtId="178" formatCode="0.000"/>
    <numFmt numFmtId="179" formatCode="0_ "/>
    <numFmt numFmtId="180" formatCode="0.000_);[Red]\(0.000\)"/>
    <numFmt numFmtId="181" formatCode="0.00_ "/>
    <numFmt numFmtId="182" formatCode="0.0000"/>
  </numFmts>
  <fonts count="61">
    <font>
      <sz val="11"/>
      <color indexed="8"/>
      <name val="宋体"/>
      <charset val="134"/>
    </font>
    <font>
      <sz val="7"/>
      <color indexed="8"/>
      <name val="宋体"/>
      <charset val="134"/>
    </font>
    <font>
      <b/>
      <sz val="20"/>
      <color indexed="8"/>
      <name val="宋体"/>
      <charset val="134"/>
    </font>
    <font>
      <b/>
      <sz val="13"/>
      <color indexed="8"/>
      <name val="宋体"/>
      <charset val="134"/>
    </font>
    <font>
      <b/>
      <sz val="13"/>
      <color indexed="8"/>
      <name val="Times New Roman"/>
      <charset val="134"/>
    </font>
    <font>
      <b/>
      <sz val="12"/>
      <name val="Times New Roman"/>
      <charset val="134"/>
    </font>
    <font>
      <sz val="12"/>
      <color indexed="8"/>
      <name val="Times New Roman"/>
      <charset val="134"/>
    </font>
    <font>
      <sz val="12"/>
      <color indexed="8"/>
      <name val="Symbol"/>
      <charset val="2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12"/>
      <color indexed="8"/>
      <name val="Symbol"/>
      <charset val="2"/>
    </font>
    <font>
      <sz val="12"/>
      <color indexed="8"/>
      <name val="宋体"/>
      <charset val="134"/>
    </font>
    <font>
      <sz val="12"/>
      <name val="Symbol"/>
      <charset val="2"/>
    </font>
    <font>
      <b/>
      <sz val="13"/>
      <color rgb="FFFF0000"/>
      <name val="宋体"/>
      <charset val="134"/>
    </font>
    <font>
      <sz val="12"/>
      <color theme="1"/>
      <name val="Symbol"/>
      <charset val="2"/>
    </font>
    <font>
      <sz val="12"/>
      <color theme="1"/>
      <name val="Times New Roman"/>
      <charset val="134"/>
    </font>
    <font>
      <sz val="12"/>
      <color rgb="FFFF0000"/>
      <name val="Symbol"/>
      <charset val="2"/>
    </font>
    <font>
      <sz val="10"/>
      <color indexed="8"/>
      <name val="宋体"/>
      <charset val="134"/>
    </font>
    <font>
      <sz val="12"/>
      <color rgb="FFFF0000"/>
      <name val="Times New Roman"/>
      <charset val="134"/>
    </font>
    <font>
      <sz val="10"/>
      <color indexed="8"/>
      <name val="Times New Roman"/>
      <charset val="134"/>
    </font>
    <font>
      <b/>
      <sz val="20"/>
      <color indexed="8"/>
      <name val="Times New Roman"/>
      <charset val="134"/>
    </font>
    <font>
      <b/>
      <sz val="11"/>
      <color indexed="8"/>
      <name val="Times New Roman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b/>
      <sz val="13"/>
      <color rgb="FF000000"/>
      <name val="Times New Roman"/>
      <charset val="134"/>
    </font>
    <font>
      <b/>
      <sz val="12"/>
      <color indexed="8"/>
      <name val="Times New Roman"/>
      <charset val="134"/>
    </font>
    <font>
      <b/>
      <sz val="10"/>
      <name val="Symbol"/>
      <charset val="2"/>
    </font>
    <font>
      <b/>
      <sz val="10"/>
      <color indexed="8"/>
      <name val="Symbol"/>
      <charset val="2"/>
    </font>
    <font>
      <sz val="11"/>
      <color rgb="FFFF0000"/>
      <name val="Times New Roman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sz val="10"/>
      <name val="Symbol"/>
      <charset val="2"/>
    </font>
    <font>
      <sz val="10"/>
      <color indexed="8"/>
      <name val="Symbol"/>
      <charset val="2"/>
    </font>
    <font>
      <sz val="10"/>
      <color rgb="FFFF0000"/>
      <name val="Symbol"/>
      <charset val="2"/>
    </font>
    <font>
      <b/>
      <sz val="11"/>
      <color indexed="8"/>
      <name val="宋体"/>
      <charset val="134"/>
    </font>
    <font>
      <sz val="11"/>
      <name val="宋体"/>
      <charset val="134"/>
    </font>
    <font>
      <b/>
      <sz val="16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rgb="FF000000"/>
      <name val="宋体"/>
      <charset val="134"/>
    </font>
    <font>
      <b/>
      <sz val="1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09997863704336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40" fillId="0" borderId="0" applyFont="0" applyFill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4" fillId="14" borderId="61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0" fillId="24" borderId="62" applyNumberFormat="0" applyFont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9" fillId="0" borderId="63" applyNumberFormat="0" applyFill="0" applyAlignment="0" applyProtection="0">
      <alignment vertical="center"/>
    </xf>
    <xf numFmtId="0" fontId="55" fillId="0" borderId="63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1" fillId="0" borderId="60" applyNumberFormat="0" applyFill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53" fillId="28" borderId="65" applyNumberFormat="0" applyAlignment="0" applyProtection="0">
      <alignment vertical="center"/>
    </xf>
    <xf numFmtId="0" fontId="51" fillId="28" borderId="61" applyNumberFormat="0" applyAlignment="0" applyProtection="0">
      <alignment vertical="center"/>
    </xf>
    <xf numFmtId="0" fontId="57" fillId="32" borderId="66" applyNumberFormat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58" fillId="0" borderId="67" applyNumberFormat="0" applyFill="0" applyAlignment="0" applyProtection="0">
      <alignment vertical="center"/>
    </xf>
    <xf numFmtId="0" fontId="50" fillId="0" borderId="64" applyNumberFormat="0" applyFill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40" fillId="0" borderId="0">
      <alignment vertical="center"/>
    </xf>
    <xf numFmtId="0" fontId="0" fillId="0" borderId="0">
      <alignment vertical="center"/>
    </xf>
  </cellStyleXfs>
  <cellXfs count="373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77" fontId="3" fillId="0" borderId="3" xfId="0" applyNumberFormat="1" applyFont="1" applyFill="1" applyBorder="1" applyAlignment="1">
      <alignment horizontal="center" vertical="center" wrapText="1"/>
    </xf>
    <xf numFmtId="177" fontId="3" fillId="0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center" vertical="center" wrapText="1"/>
    </xf>
    <xf numFmtId="177" fontId="4" fillId="0" borderId="7" xfId="0" applyNumberFormat="1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/>
    </xf>
    <xf numFmtId="177" fontId="6" fillId="0" borderId="10" xfId="0" applyNumberFormat="1" applyFont="1" applyFill="1" applyBorder="1" applyAlignment="1">
      <alignment horizontal="center" vertical="center"/>
    </xf>
    <xf numFmtId="177" fontId="7" fillId="2" borderId="11" xfId="0" applyNumberFormat="1" applyFont="1" applyFill="1" applyBorder="1" applyAlignment="1">
      <alignment horizontal="center" vertical="center"/>
    </xf>
    <xf numFmtId="177" fontId="7" fillId="0" borderId="12" xfId="0" applyNumberFormat="1" applyFont="1" applyFill="1" applyBorder="1" applyAlignment="1">
      <alignment horizontal="center" vertical="center" wrapText="1"/>
    </xf>
    <xf numFmtId="177" fontId="6" fillId="2" borderId="13" xfId="0" applyNumberFormat="1" applyFont="1" applyFill="1" applyBorder="1" applyAlignment="1">
      <alignment horizontal="center" vertical="center"/>
    </xf>
    <xf numFmtId="177" fontId="7" fillId="0" borderId="14" xfId="0" applyNumberFormat="1" applyFont="1" applyFill="1" applyBorder="1" applyAlignment="1">
      <alignment horizontal="center" vertical="center"/>
    </xf>
    <xf numFmtId="177" fontId="6" fillId="2" borderId="11" xfId="0" applyNumberFormat="1" applyFont="1" applyFill="1" applyBorder="1" applyAlignment="1">
      <alignment horizontal="center" vertical="center"/>
    </xf>
    <xf numFmtId="177" fontId="6" fillId="0" borderId="15" xfId="0" applyNumberFormat="1" applyFont="1" applyFill="1" applyBorder="1" applyAlignment="1">
      <alignment horizontal="center" vertical="center" wrapText="1"/>
    </xf>
    <xf numFmtId="177" fontId="6" fillId="2" borderId="16" xfId="0" applyNumberFormat="1" applyFont="1" applyFill="1" applyBorder="1" applyAlignment="1">
      <alignment horizontal="center" vertical="center"/>
    </xf>
    <xf numFmtId="177" fontId="7" fillId="0" borderId="1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 wrapText="1"/>
    </xf>
    <xf numFmtId="177" fontId="7" fillId="2" borderId="16" xfId="0" applyNumberFormat="1" applyFont="1" applyFill="1" applyBorder="1" applyAlignment="1">
      <alignment horizontal="center" vertical="center" wrapText="1"/>
    </xf>
    <xf numFmtId="177" fontId="7" fillId="2" borderId="16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31" fontId="6" fillId="0" borderId="18" xfId="0" applyNumberFormat="1" applyFont="1" applyFill="1" applyBorder="1" applyAlignment="1">
      <alignment horizontal="center" vertical="center"/>
    </xf>
    <xf numFmtId="177" fontId="6" fillId="0" borderId="19" xfId="0" applyNumberFormat="1" applyFont="1" applyFill="1" applyBorder="1" applyAlignment="1">
      <alignment horizontal="center" vertical="center"/>
    </xf>
    <xf numFmtId="177" fontId="7" fillId="0" borderId="2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 wrapText="1"/>
    </xf>
    <xf numFmtId="177" fontId="6" fillId="0" borderId="20" xfId="0" applyNumberFormat="1" applyFont="1" applyFill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177" fontId="8" fillId="0" borderId="6" xfId="0" applyNumberFormat="1" applyFont="1" applyFill="1" applyBorder="1" applyAlignment="1">
      <alignment horizontal="center" vertical="center"/>
    </xf>
    <xf numFmtId="31" fontId="9" fillId="0" borderId="21" xfId="0" applyNumberFormat="1" applyFont="1" applyFill="1" applyBorder="1" applyAlignment="1">
      <alignment horizontal="center" vertical="center"/>
    </xf>
    <xf numFmtId="177" fontId="7" fillId="0" borderId="22" xfId="0" applyNumberFormat="1" applyFont="1" applyFill="1" applyBorder="1" applyAlignment="1">
      <alignment horizontal="center" vertical="center" wrapText="1"/>
    </xf>
    <xf numFmtId="177" fontId="10" fillId="0" borderId="13" xfId="0" applyNumberFormat="1" applyFont="1" applyFill="1" applyBorder="1" applyAlignment="1">
      <alignment horizontal="center" vertical="center" wrapText="1"/>
    </xf>
    <xf numFmtId="177" fontId="7" fillId="0" borderId="23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Fill="1" applyBorder="1" applyAlignment="1">
      <alignment horizontal="center" vertical="center" wrapText="1"/>
    </xf>
    <xf numFmtId="177" fontId="6" fillId="0" borderId="14" xfId="0" applyNumberFormat="1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/>
    </xf>
    <xf numFmtId="177" fontId="7" fillId="0" borderId="25" xfId="0" applyNumberFormat="1" applyFont="1" applyFill="1" applyBorder="1" applyAlignment="1">
      <alignment horizontal="center"/>
    </xf>
    <xf numFmtId="177" fontId="10" fillId="0" borderId="16" xfId="0" applyNumberFormat="1" applyFont="1" applyFill="1" applyBorder="1" applyAlignment="1">
      <alignment horizontal="center"/>
    </xf>
    <xf numFmtId="177" fontId="7" fillId="0" borderId="17" xfId="0" applyNumberFormat="1" applyFont="1" applyFill="1" applyBorder="1" applyAlignment="1">
      <alignment horizontal="center"/>
    </xf>
    <xf numFmtId="177" fontId="10" fillId="0" borderId="26" xfId="0" applyNumberFormat="1" applyFont="1" applyFill="1" applyBorder="1" applyAlignment="1">
      <alignment horizontal="center"/>
    </xf>
    <xf numFmtId="177" fontId="6" fillId="0" borderId="17" xfId="0" applyNumberFormat="1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177" fontId="10" fillId="0" borderId="27" xfId="0" applyNumberFormat="1" applyFont="1" applyFill="1" applyBorder="1" applyAlignment="1">
      <alignment horizontal="center"/>
    </xf>
    <xf numFmtId="177" fontId="6" fillId="0" borderId="25" xfId="0" applyNumberFormat="1" applyFont="1" applyFill="1" applyBorder="1" applyAlignment="1">
      <alignment horizontal="center"/>
    </xf>
    <xf numFmtId="0" fontId="9" fillId="0" borderId="28" xfId="0" applyFont="1" applyFill="1" applyBorder="1" applyAlignment="1">
      <alignment horizontal="center"/>
    </xf>
    <xf numFmtId="177" fontId="7" fillId="0" borderId="6" xfId="0" applyNumberFormat="1" applyFont="1" applyFill="1" applyBorder="1" applyAlignment="1">
      <alignment horizontal="center"/>
    </xf>
    <xf numFmtId="177" fontId="10" fillId="0" borderId="7" xfId="0" applyNumberFormat="1" applyFont="1" applyFill="1" applyBorder="1" applyAlignment="1">
      <alignment horizontal="center"/>
    </xf>
    <xf numFmtId="177" fontId="7" fillId="0" borderId="8" xfId="0" applyNumberFormat="1" applyFont="1" applyFill="1" applyBorder="1" applyAlignment="1">
      <alignment horizontal="center"/>
    </xf>
    <xf numFmtId="177" fontId="10" fillId="0" borderId="29" xfId="0" applyNumberFormat="1" applyFont="1" applyFill="1" applyBorder="1" applyAlignment="1">
      <alignment horizontal="center"/>
    </xf>
    <xf numFmtId="177" fontId="6" fillId="0" borderId="6" xfId="0" applyNumberFormat="1" applyFont="1" applyFill="1" applyBorder="1" applyAlignment="1">
      <alignment horizontal="center"/>
    </xf>
    <xf numFmtId="177" fontId="3" fillId="0" borderId="30" xfId="0" applyNumberFormat="1" applyFont="1" applyFill="1" applyBorder="1" applyAlignment="1">
      <alignment horizontal="center" vertical="center" wrapText="1"/>
    </xf>
    <xf numFmtId="177" fontId="11" fillId="2" borderId="13" xfId="0" applyNumberFormat="1" applyFont="1" applyFill="1" applyBorder="1" applyAlignment="1">
      <alignment horizontal="center" vertical="center" wrapText="1"/>
    </xf>
    <xf numFmtId="177" fontId="7" fillId="0" borderId="14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177" fontId="7" fillId="0" borderId="10" xfId="0" applyNumberFormat="1" applyFont="1" applyFill="1" applyBorder="1" applyAlignment="1">
      <alignment horizontal="center" vertical="center" wrapText="1"/>
    </xf>
    <xf numFmtId="177" fontId="6" fillId="2" borderId="16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177" fontId="7" fillId="2" borderId="32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 wrapText="1"/>
    </xf>
    <xf numFmtId="177" fontId="12" fillId="2" borderId="16" xfId="0" applyNumberFormat="1" applyFont="1" applyFill="1" applyBorder="1" applyAlignment="1">
      <alignment horizontal="center" vertical="center" wrapText="1"/>
    </xf>
    <xf numFmtId="177" fontId="12" fillId="2" borderId="32" xfId="0" applyNumberFormat="1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177" fontId="8" fillId="2" borderId="32" xfId="0" applyNumberFormat="1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>
      <alignment horizontal="center" vertical="center"/>
    </xf>
    <xf numFmtId="177" fontId="7" fillId="0" borderId="15" xfId="0" applyNumberFormat="1" applyFont="1" applyFill="1" applyBorder="1" applyAlignment="1">
      <alignment horizontal="center" vertical="center" wrapText="1"/>
    </xf>
    <xf numFmtId="177" fontId="6" fillId="0" borderId="34" xfId="0" applyNumberFormat="1" applyFont="1" applyFill="1" applyBorder="1" applyAlignment="1">
      <alignment horizontal="center" vertical="center"/>
    </xf>
    <xf numFmtId="177" fontId="7" fillId="0" borderId="19" xfId="0" applyNumberFormat="1" applyFont="1" applyFill="1" applyBorder="1" applyAlignment="1">
      <alignment horizontal="center" vertical="center" wrapText="1"/>
    </xf>
    <xf numFmtId="177" fontId="10" fillId="0" borderId="35" xfId="0" applyNumberFormat="1" applyFont="1" applyFill="1" applyBorder="1" applyAlignment="1">
      <alignment horizontal="center" vertical="center" wrapText="1"/>
    </xf>
    <xf numFmtId="177" fontId="10" fillId="0" borderId="32" xfId="0" applyNumberFormat="1" applyFont="1" applyFill="1" applyBorder="1" applyAlignment="1">
      <alignment horizontal="center"/>
    </xf>
    <xf numFmtId="177" fontId="10" fillId="0" borderId="36" xfId="0" applyNumberFormat="1" applyFont="1" applyFill="1" applyBorder="1" applyAlignment="1">
      <alignment horizontal="center"/>
    </xf>
    <xf numFmtId="177" fontId="10" fillId="0" borderId="37" xfId="0" applyNumberFormat="1" applyFont="1" applyFill="1" applyBorder="1" applyAlignment="1">
      <alignment horizontal="center"/>
    </xf>
    <xf numFmtId="177" fontId="11" fillId="2" borderId="31" xfId="0" applyNumberFormat="1" applyFont="1" applyFill="1" applyBorder="1" applyAlignment="1">
      <alignment horizontal="center" vertical="center"/>
    </xf>
    <xf numFmtId="177" fontId="7" fillId="3" borderId="11" xfId="0" applyNumberFormat="1" applyFont="1" applyFill="1" applyBorder="1" applyAlignment="1">
      <alignment horizontal="center" vertical="center" wrapText="1"/>
    </xf>
    <xf numFmtId="177" fontId="7" fillId="0" borderId="20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177" fontId="13" fillId="0" borderId="3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6" fillId="3" borderId="16" xfId="0" applyNumberFormat="1" applyFont="1" applyFill="1" applyBorder="1" applyAlignment="1">
      <alignment horizontal="center" vertical="center" wrapText="1"/>
    </xf>
    <xf numFmtId="177" fontId="6" fillId="3" borderId="16" xfId="0" applyNumberFormat="1" applyFont="1" applyFill="1" applyBorder="1" applyAlignment="1">
      <alignment horizontal="center" vertical="center"/>
    </xf>
    <xf numFmtId="177" fontId="14" fillId="2" borderId="16" xfId="0" applyNumberFormat="1" applyFont="1" applyFill="1" applyBorder="1" applyAlignment="1">
      <alignment horizontal="center" vertical="center" wrapText="1"/>
    </xf>
    <xf numFmtId="177" fontId="15" fillId="2" borderId="16" xfId="0" applyNumberFormat="1" applyFont="1" applyFill="1" applyBorder="1" applyAlignment="1">
      <alignment horizontal="center" vertical="center"/>
    </xf>
    <xf numFmtId="177" fontId="6" fillId="0" borderId="20" xfId="0" applyNumberFormat="1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177" fontId="16" fillId="0" borderId="10" xfId="0" applyNumberFormat="1" applyFont="1" applyFill="1" applyBorder="1" applyAlignment="1">
      <alignment horizontal="center" vertical="center" wrapText="1"/>
    </xf>
    <xf numFmtId="177" fontId="16" fillId="3" borderId="1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7" fillId="0" borderId="0" xfId="0" applyFont="1" applyAlignment="1"/>
    <xf numFmtId="177" fontId="16" fillId="2" borderId="16" xfId="0" applyNumberFormat="1" applyFont="1" applyFill="1" applyBorder="1" applyAlignment="1">
      <alignment horizontal="center" vertical="center" wrapText="1"/>
    </xf>
    <xf numFmtId="177" fontId="18" fillId="2" borderId="16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1" fillId="0" borderId="0" xfId="0" applyFont="1" applyAlignment="1"/>
    <xf numFmtId="177" fontId="12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0" fontId="19" fillId="0" borderId="0" xfId="0" applyFont="1" applyAlignment="1"/>
    <xf numFmtId="0" fontId="19" fillId="0" borderId="0" xfId="0" applyFont="1" applyFill="1" applyAlignment="1">
      <alignment horizontal="center" vertical="center"/>
    </xf>
    <xf numFmtId="177" fontId="19" fillId="0" borderId="0" xfId="0" applyNumberFormat="1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177" fontId="21" fillId="0" borderId="3" xfId="0" applyNumberFormat="1" applyFont="1" applyFill="1" applyBorder="1" applyAlignment="1">
      <alignment horizontal="center" vertical="center" wrapText="1"/>
    </xf>
    <xf numFmtId="177" fontId="21" fillId="0" borderId="4" xfId="0" applyNumberFormat="1" applyFont="1" applyFill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177" fontId="4" fillId="4" borderId="7" xfId="0" applyNumberFormat="1" applyFont="1" applyFill="1" applyBorder="1" applyAlignment="1">
      <alignment horizontal="center" vertical="center" wrapText="1"/>
    </xf>
    <xf numFmtId="176" fontId="5" fillId="0" borderId="21" xfId="0" applyNumberFormat="1" applyFont="1" applyFill="1" applyBorder="1" applyAlignment="1">
      <alignment horizontal="center" vertical="center"/>
    </xf>
    <xf numFmtId="177" fontId="22" fillId="0" borderId="22" xfId="0" applyNumberFormat="1" applyFont="1" applyFill="1" applyBorder="1" applyAlignment="1">
      <alignment horizontal="center" vertical="center"/>
    </xf>
    <xf numFmtId="2" fontId="22" fillId="4" borderId="13" xfId="0" applyNumberFormat="1" applyFont="1" applyFill="1" applyBorder="1" applyAlignment="1">
      <alignment horizontal="center" vertical="center"/>
    </xf>
    <xf numFmtId="177" fontId="22" fillId="0" borderId="22" xfId="0" applyNumberFormat="1" applyFont="1" applyFill="1" applyBorder="1" applyAlignment="1">
      <alignment horizontal="center" vertical="center" wrapText="1"/>
    </xf>
    <xf numFmtId="176" fontId="5" fillId="0" borderId="24" xfId="0" applyNumberFormat="1" applyFont="1" applyFill="1" applyBorder="1" applyAlignment="1">
      <alignment horizontal="center" vertical="center"/>
    </xf>
    <xf numFmtId="177" fontId="22" fillId="0" borderId="25" xfId="0" applyNumberFormat="1" applyFont="1" applyFill="1" applyBorder="1" applyAlignment="1">
      <alignment horizontal="center" vertical="center"/>
    </xf>
    <xf numFmtId="2" fontId="22" fillId="4" borderId="16" xfId="0" applyNumberFormat="1" applyFont="1" applyFill="1" applyBorder="1" applyAlignment="1">
      <alignment horizontal="center" vertical="center"/>
    </xf>
    <xf numFmtId="177" fontId="22" fillId="0" borderId="25" xfId="0" applyNumberFormat="1" applyFont="1" applyFill="1" applyBorder="1" applyAlignment="1">
      <alignment horizontal="center" vertical="center" wrapText="1"/>
    </xf>
    <xf numFmtId="177" fontId="22" fillId="5" borderId="25" xfId="0" applyNumberFormat="1" applyFont="1" applyFill="1" applyBorder="1" applyAlignment="1">
      <alignment horizontal="center" vertical="center"/>
    </xf>
    <xf numFmtId="0" fontId="22" fillId="4" borderId="16" xfId="0" applyFont="1" applyFill="1" applyBorder="1" applyAlignment="1">
      <alignment horizontal="center" vertical="center"/>
    </xf>
    <xf numFmtId="177" fontId="22" fillId="4" borderId="16" xfId="0" applyNumberFormat="1" applyFont="1" applyFill="1" applyBorder="1" applyAlignment="1">
      <alignment horizontal="center" vertical="center"/>
    </xf>
    <xf numFmtId="177" fontId="22" fillId="4" borderId="16" xfId="0" applyNumberFormat="1" applyFont="1" applyFill="1" applyBorder="1" applyAlignment="1">
      <alignment horizontal="center" vertical="center" wrapText="1"/>
    </xf>
    <xf numFmtId="177" fontId="23" fillId="0" borderId="25" xfId="0" applyNumberFormat="1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/>
    </xf>
    <xf numFmtId="177" fontId="22" fillId="4" borderId="7" xfId="0" applyNumberFormat="1" applyFont="1" applyFill="1" applyBorder="1" applyAlignment="1">
      <alignment horizontal="center" vertical="center"/>
    </xf>
    <xf numFmtId="177" fontId="22" fillId="0" borderId="6" xfId="0" applyNumberFormat="1" applyFont="1" applyFill="1" applyBorder="1" applyAlignment="1">
      <alignment horizontal="center" vertical="center" wrapText="1"/>
    </xf>
    <xf numFmtId="177" fontId="22" fillId="4" borderId="7" xfId="0" applyNumberFormat="1" applyFont="1" applyFill="1" applyBorder="1" applyAlignment="1">
      <alignment horizontal="center" vertical="center" wrapText="1"/>
    </xf>
    <xf numFmtId="177" fontId="23" fillId="0" borderId="6" xfId="0" applyNumberFormat="1" applyFont="1" applyFill="1" applyBorder="1" applyAlignment="1">
      <alignment horizontal="center" vertical="center"/>
    </xf>
    <xf numFmtId="31" fontId="21" fillId="0" borderId="21" xfId="0" applyNumberFormat="1" applyFont="1" applyFill="1" applyBorder="1" applyAlignment="1">
      <alignment horizontal="center" vertical="center"/>
    </xf>
    <xf numFmtId="177" fontId="22" fillId="0" borderId="23" xfId="0" applyNumberFormat="1" applyFont="1" applyFill="1" applyBorder="1" applyAlignment="1">
      <alignment horizontal="center" vertical="center" wrapText="1"/>
    </xf>
    <xf numFmtId="177" fontId="22" fillId="4" borderId="13" xfId="0" applyNumberFormat="1" applyFont="1" applyFill="1" applyBorder="1" applyAlignment="1">
      <alignment horizontal="center" vertical="center" wrapText="1"/>
    </xf>
    <xf numFmtId="0" fontId="21" fillId="0" borderId="24" xfId="0" applyFont="1" applyFill="1" applyBorder="1" applyAlignment="1">
      <alignment horizontal="center" vertical="center"/>
    </xf>
    <xf numFmtId="177" fontId="22" fillId="0" borderId="17" xfId="0" applyNumberFormat="1" applyFont="1" applyFill="1" applyBorder="1" applyAlignment="1">
      <alignment horizontal="center" vertical="center"/>
    </xf>
    <xf numFmtId="0" fontId="21" fillId="0" borderId="24" xfId="0" applyFont="1" applyFill="1" applyBorder="1" applyAlignment="1">
      <alignment horizontal="center"/>
    </xf>
    <xf numFmtId="0" fontId="21" fillId="0" borderId="28" xfId="0" applyFont="1" applyFill="1" applyBorder="1" applyAlignment="1">
      <alignment horizontal="center"/>
    </xf>
    <xf numFmtId="177" fontId="22" fillId="0" borderId="8" xfId="0" applyNumberFormat="1" applyFont="1" applyFill="1" applyBorder="1" applyAlignment="1">
      <alignment horizontal="center" vertical="center"/>
    </xf>
    <xf numFmtId="177" fontId="21" fillId="0" borderId="30" xfId="0" applyNumberFormat="1" applyFont="1" applyFill="1" applyBorder="1" applyAlignment="1">
      <alignment horizontal="center" vertical="center" wrapText="1"/>
    </xf>
    <xf numFmtId="177" fontId="22" fillId="4" borderId="13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Alignment="1"/>
    <xf numFmtId="177" fontId="22" fillId="0" borderId="17" xfId="0" applyNumberFormat="1" applyFont="1" applyFill="1" applyBorder="1" applyAlignment="1">
      <alignment horizontal="center" vertical="center" wrapText="1"/>
    </xf>
    <xf numFmtId="177" fontId="22" fillId="4" borderId="39" xfId="0" applyNumberFormat="1" applyFont="1" applyFill="1" applyBorder="1" applyAlignment="1">
      <alignment horizontal="center" vertical="center" wrapText="1"/>
    </xf>
    <xf numFmtId="177" fontId="22" fillId="0" borderId="40" xfId="0" applyNumberFormat="1" applyFont="1" applyFill="1" applyBorder="1" applyAlignment="1">
      <alignment horizontal="center" vertical="center" wrapText="1"/>
    </xf>
    <xf numFmtId="177" fontId="22" fillId="4" borderId="41" xfId="0" applyNumberFormat="1" applyFont="1" applyFill="1" applyBorder="1" applyAlignment="1">
      <alignment horizontal="center" vertical="center" wrapText="1"/>
    </xf>
    <xf numFmtId="0" fontId="22" fillId="0" borderId="0" xfId="0" applyFont="1" applyAlignment="1"/>
    <xf numFmtId="176" fontId="24" fillId="0" borderId="6" xfId="0" applyNumberFormat="1" applyFont="1" applyFill="1" applyBorder="1" applyAlignment="1">
      <alignment horizontal="center" vertical="center" wrapText="1"/>
    </xf>
    <xf numFmtId="177" fontId="24" fillId="0" borderId="7" xfId="0" applyNumberFormat="1" applyFont="1" applyFill="1" applyBorder="1" applyAlignment="1">
      <alignment horizontal="center" vertical="center" wrapText="1"/>
    </xf>
    <xf numFmtId="176" fontId="3" fillId="0" borderId="6" xfId="0" applyNumberFormat="1" applyFont="1" applyFill="1" applyBorder="1" applyAlignment="1">
      <alignment horizontal="center" vertical="center" wrapText="1"/>
    </xf>
    <xf numFmtId="177" fontId="6" fillId="0" borderId="10" xfId="0" applyNumberFormat="1" applyFont="1" applyFill="1" applyBorder="1" applyAlignment="1">
      <alignment horizontal="center" vertical="center" wrapText="1"/>
    </xf>
    <xf numFmtId="177" fontId="6" fillId="0" borderId="25" xfId="0" applyNumberFormat="1" applyFont="1" applyFill="1" applyBorder="1" applyAlignment="1">
      <alignment horizontal="center" vertical="center" wrapText="1"/>
    </xf>
    <xf numFmtId="177" fontId="7" fillId="2" borderId="32" xfId="0" applyNumberFormat="1" applyFont="1" applyFill="1" applyBorder="1" applyAlignment="1">
      <alignment horizontal="center" vertical="center" wrapText="1"/>
    </xf>
    <xf numFmtId="177" fontId="6" fillId="0" borderId="25" xfId="0" applyNumberFormat="1" applyFont="1" applyFill="1" applyBorder="1" applyAlignment="1">
      <alignment horizontal="center" vertical="center"/>
    </xf>
    <xf numFmtId="177" fontId="12" fillId="0" borderId="42" xfId="0" applyNumberFormat="1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 wrapText="1"/>
    </xf>
    <xf numFmtId="178" fontId="0" fillId="0" borderId="0" xfId="0" applyNumberFormat="1" applyFill="1" applyAlignment="1">
      <alignment horizontal="center"/>
    </xf>
    <xf numFmtId="178" fontId="0" fillId="0" borderId="0" xfId="0" applyNumberFormat="1" applyAlignment="1">
      <alignment horizontal="center"/>
    </xf>
    <xf numFmtId="177" fontId="3" fillId="0" borderId="30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76" fontId="3" fillId="0" borderId="43" xfId="0" applyNumberFormat="1" applyFont="1" applyFill="1" applyBorder="1" applyAlignment="1">
      <alignment horizontal="center" vertical="center" wrapText="1"/>
    </xf>
    <xf numFmtId="177" fontId="4" fillId="0" borderId="29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77" fontId="6" fillId="2" borderId="12" xfId="0" applyNumberFormat="1" applyFont="1" applyFill="1" applyBorder="1" applyAlignment="1">
      <alignment horizontal="center" vertical="center" wrapText="1"/>
    </xf>
    <xf numFmtId="177" fontId="6" fillId="2" borderId="11" xfId="0" applyNumberFormat="1" applyFont="1" applyFill="1" applyBorder="1" applyAlignment="1">
      <alignment horizontal="center" vertical="center" wrapText="1"/>
    </xf>
    <xf numFmtId="177" fontId="6" fillId="0" borderId="39" xfId="0" applyNumberFormat="1" applyFont="1" applyFill="1" applyBorder="1" applyAlignment="1">
      <alignment horizontal="center" vertical="center" wrapText="1"/>
    </xf>
    <xf numFmtId="177" fontId="16" fillId="0" borderId="14" xfId="0" applyNumberFormat="1" applyFont="1" applyFill="1" applyBorder="1" applyAlignment="1">
      <alignment horizontal="center" vertical="center" wrapText="1"/>
    </xf>
    <xf numFmtId="177" fontId="6" fillId="0" borderId="39" xfId="0" applyNumberFormat="1" applyFont="1" applyFill="1" applyBorder="1" applyAlignment="1">
      <alignment horizontal="center" vertical="center"/>
    </xf>
    <xf numFmtId="177" fontId="12" fillId="0" borderId="4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177" fontId="8" fillId="0" borderId="20" xfId="0" applyNumberFormat="1" applyFont="1" applyFill="1" applyBorder="1" applyAlignment="1">
      <alignment horizontal="center" vertical="center"/>
    </xf>
    <xf numFmtId="177" fontId="3" fillId="0" borderId="21" xfId="0" applyNumberFormat="1" applyFont="1" applyFill="1" applyBorder="1" applyAlignment="1">
      <alignment horizontal="center" vertical="center" wrapText="1"/>
    </xf>
    <xf numFmtId="177" fontId="24" fillId="0" borderId="37" xfId="0" applyNumberFormat="1" applyFont="1" applyFill="1" applyBorder="1" applyAlignment="1">
      <alignment horizontal="center" vertical="center" wrapText="1"/>
    </xf>
    <xf numFmtId="177" fontId="24" fillId="0" borderId="28" xfId="0" applyNumberFormat="1" applyFont="1" applyFill="1" applyBorder="1" applyAlignment="1">
      <alignment horizontal="center" vertical="center" wrapText="1"/>
    </xf>
    <xf numFmtId="177" fontId="6" fillId="2" borderId="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 wrapText="1"/>
    </xf>
    <xf numFmtId="177" fontId="10" fillId="0" borderId="24" xfId="0" applyNumberFormat="1" applyFont="1" applyFill="1" applyBorder="1" applyAlignment="1">
      <alignment horizontal="center"/>
    </xf>
    <xf numFmtId="177" fontId="10" fillId="0" borderId="28" xfId="0" applyNumberFormat="1" applyFont="1" applyFill="1" applyBorder="1" applyAlignment="1">
      <alignment horizontal="center"/>
    </xf>
    <xf numFmtId="178" fontId="0" fillId="0" borderId="0" xfId="0" applyNumberFormat="1" applyAlignment="1"/>
    <xf numFmtId="0" fontId="2" fillId="6" borderId="32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5" fillId="0" borderId="41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25" fillId="0" borderId="44" xfId="0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center" vertical="center"/>
    </xf>
    <xf numFmtId="0" fontId="26" fillId="2" borderId="43" xfId="0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 wrapText="1"/>
    </xf>
    <xf numFmtId="179" fontId="23" fillId="0" borderId="39" xfId="0" applyNumberFormat="1" applyFont="1" applyFill="1" applyBorder="1" applyAlignment="1">
      <alignment horizontal="center" vertical="center"/>
    </xf>
    <xf numFmtId="0" fontId="26" fillId="0" borderId="25" xfId="0" applyFont="1" applyFill="1" applyBorder="1" applyAlignment="1">
      <alignment horizontal="center" vertical="center" wrapText="1"/>
    </xf>
    <xf numFmtId="179" fontId="22" fillId="0" borderId="39" xfId="0" applyNumberFormat="1" applyFont="1" applyFill="1" applyBorder="1" applyAlignment="1">
      <alignment horizontal="center" vertical="center"/>
    </xf>
    <xf numFmtId="0" fontId="27" fillId="0" borderId="25" xfId="0" applyFont="1" applyFill="1" applyBorder="1" applyAlignment="1">
      <alignment horizontal="center" vertical="center" wrapText="1"/>
    </xf>
    <xf numFmtId="179" fontId="28" fillId="0" borderId="39" xfId="0" applyNumberFormat="1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 wrapText="1"/>
    </xf>
    <xf numFmtId="179" fontId="21" fillId="7" borderId="39" xfId="0" applyNumberFormat="1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29" fillId="0" borderId="0" xfId="0" applyFont="1" applyAlignment="1"/>
    <xf numFmtId="0" fontId="29" fillId="0" borderId="0" xfId="0" applyFont="1" applyAlignment="1">
      <alignment wrapText="1"/>
    </xf>
    <xf numFmtId="0" fontId="30" fillId="0" borderId="0" xfId="0" applyFont="1" applyFill="1" applyAlignment="1"/>
    <xf numFmtId="0" fontId="17" fillId="0" borderId="0" xfId="0" applyFont="1" applyFill="1" applyAlignment="1"/>
    <xf numFmtId="0" fontId="29" fillId="0" borderId="2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22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29" fillId="0" borderId="13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9" fillId="0" borderId="37" xfId="0" applyFont="1" applyFill="1" applyBorder="1" applyAlignment="1">
      <alignment horizontal="center" vertical="center"/>
    </xf>
    <xf numFmtId="177" fontId="31" fillId="0" borderId="10" xfId="0" applyNumberFormat="1" applyFont="1" applyFill="1" applyBorder="1" applyAlignment="1">
      <alignment horizontal="center" vertical="center" wrapText="1"/>
    </xf>
    <xf numFmtId="177" fontId="31" fillId="8" borderId="44" xfId="0" applyNumberFormat="1" applyFont="1" applyFill="1" applyBorder="1" applyAlignment="1">
      <alignment horizontal="center" vertical="center"/>
    </xf>
    <xf numFmtId="10" fontId="31" fillId="0" borderId="11" xfId="0" applyNumberFormat="1" applyFont="1" applyFill="1" applyBorder="1" applyAlignment="1">
      <alignment horizontal="center" vertical="center" wrapText="1"/>
    </xf>
    <xf numFmtId="177" fontId="32" fillId="0" borderId="44" xfId="0" applyNumberFormat="1" applyFont="1" applyFill="1" applyBorder="1" applyAlignment="1">
      <alignment horizontal="center" vertical="center" wrapText="1"/>
    </xf>
    <xf numFmtId="177" fontId="31" fillId="8" borderId="12" xfId="0" applyNumberFormat="1" applyFont="1" applyFill="1" applyBorder="1" applyAlignment="1">
      <alignment horizontal="center" vertical="center"/>
    </xf>
    <xf numFmtId="177" fontId="32" fillId="0" borderId="48" xfId="0" applyNumberFormat="1" applyFont="1" applyFill="1" applyBorder="1" applyAlignment="1">
      <alignment horizontal="center" vertical="center" wrapText="1"/>
    </xf>
    <xf numFmtId="177" fontId="31" fillId="0" borderId="25" xfId="0" applyNumberFormat="1" applyFont="1" applyFill="1" applyBorder="1" applyAlignment="1">
      <alignment horizontal="center" vertical="center" wrapText="1"/>
    </xf>
    <xf numFmtId="10" fontId="31" fillId="0" borderId="16" xfId="0" applyNumberFormat="1" applyFont="1" applyFill="1" applyBorder="1" applyAlignment="1">
      <alignment horizontal="center" vertical="center" wrapText="1"/>
    </xf>
    <xf numFmtId="177" fontId="32" fillId="0" borderId="39" xfId="0" applyNumberFormat="1" applyFont="1" applyFill="1" applyBorder="1" applyAlignment="1">
      <alignment horizontal="center" vertical="center" wrapText="1"/>
    </xf>
    <xf numFmtId="177" fontId="31" fillId="0" borderId="39" xfId="0" applyNumberFormat="1" applyFont="1" applyFill="1" applyBorder="1" applyAlignment="1">
      <alignment horizontal="center" vertical="center" wrapText="1"/>
    </xf>
    <xf numFmtId="177" fontId="32" fillId="0" borderId="25" xfId="0" applyNumberFormat="1" applyFont="1" applyFill="1" applyBorder="1" applyAlignment="1">
      <alignment horizontal="center" vertical="center" wrapText="1"/>
    </xf>
    <xf numFmtId="177" fontId="32" fillId="0" borderId="42" xfId="0" applyNumberFormat="1" applyFont="1" applyFill="1" applyBorder="1" applyAlignment="1">
      <alignment horizontal="center" vertical="center" wrapText="1"/>
    </xf>
    <xf numFmtId="177" fontId="31" fillId="8" borderId="49" xfId="0" applyNumberFormat="1" applyFont="1" applyFill="1" applyBorder="1" applyAlignment="1">
      <alignment horizontal="center" vertical="center"/>
    </xf>
    <xf numFmtId="10" fontId="31" fillId="0" borderId="50" xfId="0" applyNumberFormat="1" applyFont="1" applyFill="1" applyBorder="1" applyAlignment="1">
      <alignment horizontal="center" vertical="center" wrapText="1"/>
    </xf>
    <xf numFmtId="177" fontId="32" fillId="0" borderId="41" xfId="0" applyNumberFormat="1" applyFont="1" applyFill="1" applyBorder="1" applyAlignment="1">
      <alignment horizontal="center" vertical="center" wrapText="1"/>
    </xf>
    <xf numFmtId="177" fontId="31" fillId="8" borderId="0" xfId="0" applyNumberFormat="1" applyFont="1" applyFill="1" applyBorder="1" applyAlignment="1">
      <alignment horizontal="center" vertical="center"/>
    </xf>
    <xf numFmtId="10" fontId="31" fillId="0" borderId="20" xfId="0" applyNumberFormat="1" applyFont="1" applyFill="1" applyBorder="1" applyAlignment="1">
      <alignment horizontal="center" vertical="center" wrapText="1"/>
    </xf>
    <xf numFmtId="31" fontId="29" fillId="0" borderId="3" xfId="0" applyNumberFormat="1" applyFont="1" applyFill="1" applyBorder="1" applyAlignment="1">
      <alignment horizontal="center" vertical="center"/>
    </xf>
    <xf numFmtId="177" fontId="32" fillId="0" borderId="22" xfId="0" applyNumberFormat="1" applyFont="1" applyFill="1" applyBorder="1" applyAlignment="1">
      <alignment horizontal="center" vertical="center" wrapText="1"/>
    </xf>
    <xf numFmtId="177" fontId="32" fillId="8" borderId="48" xfId="0" applyNumberFormat="1" applyFont="1" applyFill="1" applyBorder="1" applyAlignment="1">
      <alignment horizontal="center" vertical="center" wrapText="1"/>
    </xf>
    <xf numFmtId="10" fontId="31" fillId="0" borderId="13" xfId="0" applyNumberFormat="1" applyFont="1" applyFill="1" applyBorder="1" applyAlignment="1">
      <alignment horizontal="center" vertical="center" wrapText="1"/>
    </xf>
    <xf numFmtId="180" fontId="32" fillId="8" borderId="23" xfId="0" applyNumberFormat="1" applyFont="1" applyFill="1" applyBorder="1" applyAlignment="1">
      <alignment horizontal="center" vertical="center" wrapText="1"/>
    </xf>
    <xf numFmtId="0" fontId="29" fillId="0" borderId="51" xfId="0" applyFont="1" applyFill="1" applyBorder="1" applyAlignment="1">
      <alignment horizontal="center" vertical="center"/>
    </xf>
    <xf numFmtId="177" fontId="32" fillId="0" borderId="25" xfId="0" applyNumberFormat="1" applyFont="1" applyFill="1" applyBorder="1" applyAlignment="1">
      <alignment horizontal="center"/>
    </xf>
    <xf numFmtId="177" fontId="32" fillId="8" borderId="39" xfId="0" applyNumberFormat="1" applyFont="1" applyFill="1" applyBorder="1" applyAlignment="1">
      <alignment horizontal="center"/>
    </xf>
    <xf numFmtId="177" fontId="32" fillId="0" borderId="39" xfId="0" applyNumberFormat="1" applyFont="1" applyFill="1" applyBorder="1" applyAlignment="1">
      <alignment horizontal="center"/>
    </xf>
    <xf numFmtId="177" fontId="32" fillId="8" borderId="17" xfId="0" applyNumberFormat="1" applyFont="1" applyFill="1" applyBorder="1" applyAlignment="1">
      <alignment horizontal="center"/>
    </xf>
    <xf numFmtId="0" fontId="29" fillId="0" borderId="51" xfId="0" applyFont="1" applyFill="1" applyBorder="1" applyAlignment="1">
      <alignment horizontal="center"/>
    </xf>
    <xf numFmtId="0" fontId="29" fillId="0" borderId="52" xfId="0" applyFont="1" applyFill="1" applyBorder="1" applyAlignment="1">
      <alignment horizontal="center"/>
    </xf>
    <xf numFmtId="177" fontId="32" fillId="0" borderId="6" xfId="0" applyNumberFormat="1" applyFont="1" applyFill="1" applyBorder="1" applyAlignment="1">
      <alignment horizontal="center"/>
    </xf>
    <xf numFmtId="177" fontId="32" fillId="8" borderId="43" xfId="0" applyNumberFormat="1" applyFont="1" applyFill="1" applyBorder="1" applyAlignment="1">
      <alignment horizontal="center"/>
    </xf>
    <xf numFmtId="10" fontId="31" fillId="0" borderId="7" xfId="0" applyNumberFormat="1" applyFont="1" applyFill="1" applyBorder="1" applyAlignment="1">
      <alignment horizontal="center" vertical="center" wrapText="1"/>
    </xf>
    <xf numFmtId="177" fontId="32" fillId="0" borderId="43" xfId="0" applyNumberFormat="1" applyFont="1" applyFill="1" applyBorder="1" applyAlignment="1">
      <alignment horizontal="center"/>
    </xf>
    <xf numFmtId="177" fontId="32" fillId="8" borderId="8" xfId="0" applyNumberFormat="1" applyFont="1" applyFill="1" applyBorder="1" applyAlignment="1">
      <alignment horizontal="center"/>
    </xf>
    <xf numFmtId="0" fontId="29" fillId="0" borderId="30" xfId="0" applyFont="1" applyFill="1" applyBorder="1" applyAlignment="1">
      <alignment horizontal="center" vertical="center" wrapText="1"/>
    </xf>
    <xf numFmtId="0" fontId="29" fillId="0" borderId="4" xfId="0" applyFont="1" applyFill="1" applyBorder="1" applyAlignment="1">
      <alignment horizontal="center" vertical="center" wrapText="1"/>
    </xf>
    <xf numFmtId="0" fontId="29" fillId="0" borderId="3" xfId="0" applyFont="1" applyFill="1" applyBorder="1" applyAlignment="1">
      <alignment horizontal="center" vertical="center"/>
    </xf>
    <xf numFmtId="0" fontId="29" fillId="0" borderId="30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177" fontId="31" fillId="8" borderId="14" xfId="0" applyNumberFormat="1" applyFont="1" applyFill="1" applyBorder="1" applyAlignment="1">
      <alignment horizontal="center" vertical="center"/>
    </xf>
    <xf numFmtId="177" fontId="32" fillId="0" borderId="10" xfId="0" applyNumberFormat="1" applyFont="1" applyFill="1" applyBorder="1" applyAlignment="1">
      <alignment horizontal="center" vertical="center" wrapText="1"/>
    </xf>
    <xf numFmtId="177" fontId="31" fillId="8" borderId="15" xfId="0" applyNumberFormat="1" applyFont="1" applyFill="1" applyBorder="1" applyAlignment="1">
      <alignment horizontal="center" vertical="center"/>
    </xf>
    <xf numFmtId="177" fontId="32" fillId="8" borderId="23" xfId="0" applyNumberFormat="1" applyFont="1" applyFill="1" applyBorder="1" applyAlignment="1">
      <alignment horizontal="center" vertical="center" wrapText="1"/>
    </xf>
    <xf numFmtId="177" fontId="31" fillId="0" borderId="42" xfId="0" applyNumberFormat="1" applyFont="1" applyFill="1" applyBorder="1" applyAlignment="1">
      <alignment horizontal="center" vertical="center" wrapText="1"/>
    </xf>
    <xf numFmtId="177" fontId="31" fillId="8" borderId="23" xfId="0" applyNumberFormat="1" applyFont="1" applyFill="1" applyBorder="1" applyAlignment="1">
      <alignment horizontal="center" vertical="center"/>
    </xf>
    <xf numFmtId="10" fontId="31" fillId="0" borderId="53" xfId="0" applyNumberFormat="1" applyFont="1" applyFill="1" applyBorder="1" applyAlignment="1">
      <alignment horizontal="center" vertical="center" wrapText="1"/>
    </xf>
    <xf numFmtId="177" fontId="32" fillId="0" borderId="6" xfId="0" applyNumberFormat="1" applyFont="1" applyFill="1" applyBorder="1" applyAlignment="1">
      <alignment horizontal="center" vertical="center" wrapText="1"/>
    </xf>
    <xf numFmtId="177" fontId="31" fillId="8" borderId="54" xfId="0" applyNumberFormat="1" applyFont="1" applyFill="1" applyBorder="1" applyAlignment="1">
      <alignment horizontal="center" vertical="center"/>
    </xf>
    <xf numFmtId="2" fontId="31" fillId="0" borderId="9" xfId="0" applyNumberFormat="1" applyFont="1" applyFill="1" applyBorder="1" applyAlignment="1">
      <alignment horizontal="center" vertical="center" wrapText="1"/>
    </xf>
    <xf numFmtId="177" fontId="31" fillId="0" borderId="14" xfId="0" applyNumberFormat="1" applyFont="1" applyFill="1" applyBorder="1" applyAlignment="1">
      <alignment horizontal="center" vertical="center"/>
    </xf>
    <xf numFmtId="177" fontId="31" fillId="8" borderId="44" xfId="0" applyNumberFormat="1" applyFont="1" applyFill="1" applyBorder="1" applyAlignment="1">
      <alignment horizontal="center" vertical="center" wrapText="1"/>
    </xf>
    <xf numFmtId="2" fontId="31" fillId="0" borderId="55" xfId="0" applyNumberFormat="1" applyFont="1" applyFill="1" applyBorder="1" applyAlignment="1">
      <alignment horizontal="center" vertical="center" wrapText="1"/>
    </xf>
    <xf numFmtId="177" fontId="31" fillId="8" borderId="39" xfId="0" applyNumberFormat="1" applyFont="1" applyFill="1" applyBorder="1" applyAlignment="1">
      <alignment horizontal="center" vertical="center"/>
    </xf>
    <xf numFmtId="2" fontId="31" fillId="0" borderId="38" xfId="0" applyNumberFormat="1" applyFont="1" applyFill="1" applyBorder="1" applyAlignment="1">
      <alignment horizontal="center" vertical="center" wrapText="1"/>
    </xf>
    <xf numFmtId="177" fontId="31" fillId="0" borderId="15" xfId="0" applyNumberFormat="1" applyFont="1" applyFill="1" applyBorder="1" applyAlignment="1">
      <alignment horizontal="center" vertical="center"/>
    </xf>
    <xf numFmtId="177" fontId="31" fillId="8" borderId="49" xfId="0" applyNumberFormat="1" applyFont="1" applyFill="1" applyBorder="1" applyAlignment="1">
      <alignment horizontal="center" vertical="center" wrapText="1"/>
    </xf>
    <xf numFmtId="10" fontId="31" fillId="0" borderId="35" xfId="0" applyNumberFormat="1" applyFont="1" applyFill="1" applyBorder="1" applyAlignment="1">
      <alignment horizontal="center" vertical="center" wrapText="1"/>
    </xf>
    <xf numFmtId="177" fontId="31" fillId="0" borderId="22" xfId="0" applyNumberFormat="1" applyFont="1" applyFill="1" applyBorder="1" applyAlignment="1">
      <alignment horizontal="center" vertical="center"/>
    </xf>
    <xf numFmtId="177" fontId="32" fillId="2" borderId="48" xfId="0" applyNumberFormat="1" applyFont="1" applyFill="1" applyBorder="1" applyAlignment="1">
      <alignment horizontal="center" vertical="center" wrapText="1"/>
    </xf>
    <xf numFmtId="10" fontId="31" fillId="0" borderId="31" xfId="0" applyNumberFormat="1" applyFont="1" applyFill="1" applyBorder="1" applyAlignment="1">
      <alignment horizontal="center" vertical="center" wrapText="1"/>
    </xf>
    <xf numFmtId="177" fontId="31" fillId="0" borderId="25" xfId="0" applyNumberFormat="1" applyFont="1" applyFill="1" applyBorder="1" applyAlignment="1">
      <alignment horizontal="center" vertical="center"/>
    </xf>
    <xf numFmtId="177" fontId="32" fillId="2" borderId="39" xfId="0" applyNumberFormat="1" applyFont="1" applyFill="1" applyBorder="1" applyAlignment="1">
      <alignment horizontal="center"/>
    </xf>
    <xf numFmtId="10" fontId="31" fillId="0" borderId="56" xfId="0" applyNumberFormat="1" applyFont="1" applyFill="1" applyBorder="1" applyAlignment="1">
      <alignment horizontal="center" vertical="center" wrapText="1"/>
    </xf>
    <xf numFmtId="177" fontId="31" fillId="0" borderId="6" xfId="0" applyNumberFormat="1" applyFont="1" applyFill="1" applyBorder="1" applyAlignment="1">
      <alignment horizontal="center" vertical="center"/>
    </xf>
    <xf numFmtId="177" fontId="32" fillId="2" borderId="43" xfId="0" applyNumberFormat="1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177" fontId="31" fillId="0" borderId="10" xfId="0" applyNumberFormat="1" applyFont="1" applyFill="1" applyBorder="1" applyAlignment="1">
      <alignment horizontal="center" vertical="center"/>
    </xf>
    <xf numFmtId="177" fontId="31" fillId="0" borderId="19" xfId="0" applyNumberFormat="1" applyFont="1" applyFill="1" applyBorder="1" applyAlignment="1">
      <alignment horizontal="center" vertical="center"/>
    </xf>
    <xf numFmtId="177" fontId="31" fillId="8" borderId="48" xfId="0" applyNumberFormat="1" applyFont="1" applyFill="1" applyBorder="1" applyAlignment="1">
      <alignment horizontal="center" vertical="center" wrapText="1"/>
    </xf>
    <xf numFmtId="177" fontId="31" fillId="8" borderId="57" xfId="0" applyNumberFormat="1" applyFont="1" applyFill="1" applyBorder="1" applyAlignment="1">
      <alignment horizontal="center" vertical="center" wrapText="1"/>
    </xf>
    <xf numFmtId="177" fontId="0" fillId="0" borderId="0" xfId="0" applyNumberFormat="1" applyAlignment="1"/>
    <xf numFmtId="177" fontId="33" fillId="8" borderId="14" xfId="0" applyNumberFormat="1" applyFont="1" applyFill="1" applyBorder="1" applyAlignment="1">
      <alignment horizontal="center" vertical="center"/>
    </xf>
    <xf numFmtId="10" fontId="31" fillId="0" borderId="34" xfId="0" applyNumberFormat="1" applyFont="1" applyFill="1" applyBorder="1" applyAlignment="1">
      <alignment horizontal="center" vertical="center" wrapText="1"/>
    </xf>
    <xf numFmtId="10" fontId="31" fillId="0" borderId="38" xfId="0" applyNumberFormat="1" applyFont="1" applyFill="1" applyBorder="1" applyAlignment="1">
      <alignment horizontal="center" vertical="center" wrapText="1"/>
    </xf>
    <xf numFmtId="177" fontId="30" fillId="0" borderId="0" xfId="0" applyNumberFormat="1" applyFont="1" applyFill="1" applyAlignment="1"/>
    <xf numFmtId="0" fontId="2" fillId="0" borderId="0" xfId="0" applyFont="1" applyBorder="1" applyAlignment="1">
      <alignment horizontal="center" vertical="center"/>
    </xf>
    <xf numFmtId="177" fontId="31" fillId="8" borderId="21" xfId="0" applyNumberFormat="1" applyFont="1" applyFill="1" applyBorder="1" applyAlignment="1">
      <alignment horizontal="center" vertical="center"/>
    </xf>
    <xf numFmtId="177" fontId="31" fillId="8" borderId="55" xfId="0" applyNumberFormat="1" applyFont="1" applyFill="1" applyBorder="1" applyAlignment="1">
      <alignment horizontal="center" vertical="center"/>
    </xf>
    <xf numFmtId="177" fontId="33" fillId="8" borderId="39" xfId="0" applyNumberFormat="1" applyFont="1" applyFill="1" applyBorder="1" applyAlignment="1">
      <alignment horizontal="center" vertical="center"/>
    </xf>
    <xf numFmtId="177" fontId="31" fillId="8" borderId="38" xfId="0" applyNumberFormat="1" applyFont="1" applyFill="1" applyBorder="1" applyAlignment="1">
      <alignment horizontal="center" vertical="center"/>
    </xf>
    <xf numFmtId="177" fontId="31" fillId="8" borderId="51" xfId="0" applyNumberFormat="1" applyFont="1" applyFill="1" applyBorder="1" applyAlignment="1">
      <alignment horizontal="center" vertical="center"/>
    </xf>
    <xf numFmtId="177" fontId="32" fillId="0" borderId="21" xfId="0" applyNumberFormat="1" applyFont="1" applyFill="1" applyBorder="1" applyAlignment="1">
      <alignment horizontal="center" vertical="center" wrapText="1"/>
    </xf>
    <xf numFmtId="177" fontId="32" fillId="0" borderId="51" xfId="0" applyNumberFormat="1" applyFont="1" applyFill="1" applyBorder="1" applyAlignment="1">
      <alignment horizontal="center" vertical="center" wrapText="1"/>
    </xf>
    <xf numFmtId="177" fontId="31" fillId="0" borderId="51" xfId="0" applyNumberFormat="1" applyFont="1" applyFill="1" applyBorder="1" applyAlignment="1">
      <alignment horizontal="center" vertical="center" wrapText="1"/>
    </xf>
    <xf numFmtId="10" fontId="31" fillId="0" borderId="58" xfId="0" applyNumberFormat="1" applyFont="1" applyFill="1" applyBorder="1" applyAlignment="1">
      <alignment horizontal="center" vertical="center" wrapText="1"/>
    </xf>
    <xf numFmtId="0" fontId="0" fillId="0" borderId="0" xfId="50" applyFont="1" applyFill="1" applyAlignment="1"/>
    <xf numFmtId="0" fontId="0" fillId="0" borderId="0" xfId="50" applyFont="1" applyAlignment="1"/>
    <xf numFmtId="0" fontId="0" fillId="0" borderId="0" xfId="50" applyAlignment="1"/>
    <xf numFmtId="177" fontId="33" fillId="8" borderId="49" xfId="0" applyNumberFormat="1" applyFont="1" applyFill="1" applyBorder="1" applyAlignment="1">
      <alignment horizontal="center" vertical="center"/>
    </xf>
    <xf numFmtId="177" fontId="33" fillId="8" borderId="0" xfId="0" applyNumberFormat="1" applyFont="1" applyFill="1" applyBorder="1" applyAlignment="1">
      <alignment horizontal="center" vertical="center"/>
    </xf>
    <xf numFmtId="177" fontId="33" fillId="8" borderId="15" xfId="0" applyNumberFormat="1" applyFont="1" applyFill="1" applyBorder="1" applyAlignment="1">
      <alignment horizontal="center" vertical="center"/>
    </xf>
    <xf numFmtId="177" fontId="32" fillId="0" borderId="58" xfId="0" applyNumberFormat="1" applyFont="1" applyFill="1" applyBorder="1" applyAlignment="1">
      <alignment horizontal="center" vertical="center" wrapText="1"/>
    </xf>
    <xf numFmtId="177" fontId="0" fillId="0" borderId="0" xfId="50" applyNumberFormat="1" applyAlignment="1"/>
    <xf numFmtId="0" fontId="11" fillId="0" borderId="0" xfId="0" applyFont="1" applyFill="1" applyAlignment="1"/>
    <xf numFmtId="0" fontId="11" fillId="0" borderId="0" xfId="0" applyFont="1" applyBorder="1" applyAlignment="1"/>
    <xf numFmtId="177" fontId="31" fillId="8" borderId="22" xfId="0" applyNumberFormat="1" applyFont="1" applyFill="1" applyBorder="1" applyAlignment="1">
      <alignment horizontal="center" vertical="center"/>
    </xf>
    <xf numFmtId="177" fontId="32" fillId="0" borderId="23" xfId="0" applyNumberFormat="1" applyFont="1" applyFill="1" applyBorder="1" applyAlignment="1">
      <alignment horizontal="center" vertical="center" wrapText="1"/>
    </xf>
    <xf numFmtId="177" fontId="31" fillId="8" borderId="25" xfId="0" applyNumberFormat="1" applyFont="1" applyFill="1" applyBorder="1" applyAlignment="1">
      <alignment horizontal="center" vertical="center"/>
    </xf>
    <xf numFmtId="177" fontId="32" fillId="0" borderId="17" xfId="0" applyNumberFormat="1" applyFont="1" applyFill="1" applyBorder="1" applyAlignment="1">
      <alignment horizontal="center"/>
    </xf>
    <xf numFmtId="177" fontId="31" fillId="8" borderId="6" xfId="0" applyNumberFormat="1" applyFont="1" applyFill="1" applyBorder="1" applyAlignment="1">
      <alignment horizontal="center" vertical="center"/>
    </xf>
    <xf numFmtId="177" fontId="31" fillId="0" borderId="8" xfId="0" applyNumberFormat="1" applyFont="1" applyFill="1" applyBorder="1" applyAlignment="1">
      <alignment horizontal="center" vertical="center"/>
    </xf>
    <xf numFmtId="177" fontId="31" fillId="0" borderId="54" xfId="0" applyNumberFormat="1" applyFont="1" applyFill="1" applyBorder="1" applyAlignment="1">
      <alignment horizontal="center" vertical="center"/>
    </xf>
    <xf numFmtId="177" fontId="31" fillId="0" borderId="59" xfId="0" applyNumberFormat="1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30" xfId="0" applyFont="1" applyFill="1" applyBorder="1" applyAlignment="1">
      <alignment horizontal="center" vertical="center"/>
    </xf>
    <xf numFmtId="0" fontId="29" fillId="3" borderId="4" xfId="0" applyFont="1" applyFill="1" applyBorder="1" applyAlignment="1">
      <alignment horizontal="center" vertical="center"/>
    </xf>
    <xf numFmtId="0" fontId="29" fillId="9" borderId="3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177" fontId="32" fillId="0" borderId="24" xfId="0" applyNumberFormat="1" applyFont="1" applyFill="1" applyBorder="1" applyAlignment="1">
      <alignment horizontal="center" vertical="center" wrapText="1"/>
    </xf>
    <xf numFmtId="177" fontId="31" fillId="0" borderId="24" xfId="0" applyNumberFormat="1" applyFont="1" applyFill="1" applyBorder="1" applyAlignment="1">
      <alignment horizontal="center" vertical="center" wrapText="1"/>
    </xf>
    <xf numFmtId="177" fontId="31" fillId="0" borderId="21" xfId="0" applyNumberFormat="1" applyFont="1" applyFill="1" applyBorder="1" applyAlignment="1">
      <alignment horizontal="center" vertical="center"/>
    </xf>
    <xf numFmtId="177" fontId="31" fillId="0" borderId="23" xfId="0" applyNumberFormat="1" applyFont="1" applyFill="1" applyBorder="1" applyAlignment="1">
      <alignment horizontal="center" vertical="center"/>
    </xf>
    <xf numFmtId="177" fontId="31" fillId="0" borderId="9" xfId="0" applyNumberFormat="1" applyFont="1" applyFill="1" applyBorder="1" applyAlignment="1">
      <alignment horizontal="center" vertical="center"/>
    </xf>
    <xf numFmtId="177" fontId="31" fillId="0" borderId="5" xfId="0" applyNumberFormat="1" applyFont="1" applyFill="1" applyBorder="1" applyAlignment="1">
      <alignment horizontal="center" vertical="center"/>
    </xf>
    <xf numFmtId="0" fontId="29" fillId="9" borderId="30" xfId="0" applyFont="1" applyFill="1" applyBorder="1" applyAlignment="1">
      <alignment horizontal="center" vertical="center"/>
    </xf>
    <xf numFmtId="0" fontId="29" fillId="9" borderId="4" xfId="0" applyFont="1" applyFill="1" applyBorder="1" applyAlignment="1">
      <alignment horizontal="center" vertical="center"/>
    </xf>
    <xf numFmtId="0" fontId="29" fillId="10" borderId="3" xfId="0" applyFont="1" applyFill="1" applyBorder="1" applyAlignment="1">
      <alignment horizontal="center" vertical="center"/>
    </xf>
    <xf numFmtId="0" fontId="29" fillId="10" borderId="30" xfId="0" applyFont="1" applyFill="1" applyBorder="1" applyAlignment="1">
      <alignment horizontal="center" vertical="center"/>
    </xf>
    <xf numFmtId="0" fontId="29" fillId="10" borderId="4" xfId="0" applyFont="1" applyFill="1" applyBorder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/>
    <xf numFmtId="0" fontId="36" fillId="0" borderId="12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37" fillId="0" borderId="39" xfId="0" applyFont="1" applyFill="1" applyBorder="1" applyAlignment="1">
      <alignment horizontal="center" vertical="center" wrapText="1"/>
    </xf>
    <xf numFmtId="0" fontId="38" fillId="0" borderId="39" xfId="0" applyFont="1" applyBorder="1" applyAlignment="1">
      <alignment horizontal="center" vertical="center" wrapText="1"/>
    </xf>
    <xf numFmtId="1" fontId="12" fillId="0" borderId="39" xfId="0" applyNumberFormat="1" applyFont="1" applyFill="1" applyBorder="1" applyAlignment="1">
      <alignment horizontal="center" vertical="center" wrapText="1"/>
    </xf>
    <xf numFmtId="1" fontId="6" fillId="0" borderId="39" xfId="0" applyNumberFormat="1" applyFont="1" applyBorder="1" applyAlignment="1">
      <alignment horizontal="center" vertical="center"/>
    </xf>
    <xf numFmtId="1" fontId="22" fillId="0" borderId="39" xfId="0" applyNumberFormat="1" applyFont="1" applyBorder="1" applyAlignment="1">
      <alignment horizontal="center" vertical="center"/>
    </xf>
    <xf numFmtId="176" fontId="12" fillId="0" borderId="39" xfId="0" applyNumberFormat="1" applyFont="1" applyFill="1" applyBorder="1" applyAlignment="1">
      <alignment horizontal="center" vertical="center" wrapText="1"/>
    </xf>
    <xf numFmtId="0" fontId="38" fillId="3" borderId="39" xfId="0" applyFont="1" applyFill="1" applyBorder="1" applyAlignment="1">
      <alignment horizontal="center" vertical="center" wrapText="1"/>
    </xf>
    <xf numFmtId="1" fontId="12" fillId="3" borderId="39" xfId="0" applyNumberFormat="1" applyFont="1" applyFill="1" applyBorder="1" applyAlignment="1">
      <alignment horizontal="center" vertical="center" wrapText="1"/>
    </xf>
    <xf numFmtId="0" fontId="38" fillId="0" borderId="39" xfId="0" applyFont="1" applyFill="1" applyBorder="1" applyAlignment="1">
      <alignment horizontal="center" vertical="center" wrapText="1"/>
    </xf>
    <xf numFmtId="181" fontId="12" fillId="0" borderId="39" xfId="0" applyNumberFormat="1" applyFont="1" applyFill="1" applyBorder="1" applyAlignment="1">
      <alignment horizontal="center" vertical="center" wrapText="1"/>
    </xf>
    <xf numFmtId="0" fontId="38" fillId="6" borderId="39" xfId="0" applyFont="1" applyFill="1" applyBorder="1" applyAlignment="1">
      <alignment horizontal="center" vertical="center" wrapText="1"/>
    </xf>
    <xf numFmtId="1" fontId="12" fillId="6" borderId="39" xfId="0" applyNumberFormat="1" applyFont="1" applyFill="1" applyBorder="1" applyAlignment="1">
      <alignment horizontal="center" vertical="center" wrapText="1"/>
    </xf>
    <xf numFmtId="2" fontId="12" fillId="0" borderId="39" xfId="0" applyNumberFormat="1" applyFont="1" applyFill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48" xfId="0" applyFont="1" applyFill="1" applyBorder="1" applyAlignment="1">
      <alignment horizontal="center" vertical="center" wrapText="1"/>
    </xf>
    <xf numFmtId="0" fontId="29" fillId="0" borderId="6" xfId="0" applyFont="1" applyFill="1" applyBorder="1" applyAlignment="1">
      <alignment horizontal="center" vertical="center"/>
    </xf>
    <xf numFmtId="176" fontId="32" fillId="0" borderId="44" xfId="0" applyNumberFormat="1" applyFont="1" applyFill="1" applyBorder="1" applyAlignment="1">
      <alignment horizontal="center" vertical="center"/>
    </xf>
    <xf numFmtId="176" fontId="32" fillId="2" borderId="44" xfId="0" applyNumberFormat="1" applyFont="1" applyFill="1" applyBorder="1" applyAlignment="1">
      <alignment horizontal="center" vertical="center"/>
    </xf>
    <xf numFmtId="176" fontId="31" fillId="0" borderId="39" xfId="0" applyNumberFormat="1" applyFont="1" applyFill="1" applyBorder="1" applyAlignment="1">
      <alignment horizontal="center" vertical="center"/>
    </xf>
    <xf numFmtId="176" fontId="31" fillId="2" borderId="39" xfId="0" applyNumberFormat="1" applyFont="1" applyFill="1" applyBorder="1" applyAlignment="1">
      <alignment horizontal="center" vertical="center"/>
    </xf>
    <xf numFmtId="176" fontId="32" fillId="0" borderId="39" xfId="0" applyNumberFormat="1" applyFont="1" applyFill="1" applyBorder="1" applyAlignment="1">
      <alignment horizontal="center" vertical="center"/>
    </xf>
    <xf numFmtId="176" fontId="32" fillId="2" borderId="39" xfId="0" applyNumberFormat="1" applyFont="1" applyFill="1" applyBorder="1" applyAlignment="1">
      <alignment horizontal="center" vertical="center"/>
    </xf>
    <xf numFmtId="176" fontId="32" fillId="0" borderId="39" xfId="50" applyNumberFormat="1" applyFont="1" applyFill="1" applyBorder="1" applyAlignment="1">
      <alignment horizontal="center" vertical="center"/>
    </xf>
    <xf numFmtId="176" fontId="32" fillId="2" borderId="39" xfId="50" applyNumberFormat="1" applyFont="1" applyFill="1" applyBorder="1" applyAlignment="1">
      <alignment horizontal="center" vertical="center"/>
    </xf>
    <xf numFmtId="176" fontId="31" fillId="0" borderId="39" xfId="50" applyNumberFormat="1" applyFont="1" applyFill="1" applyBorder="1" applyAlignment="1">
      <alignment horizontal="center" vertical="center"/>
    </xf>
    <xf numFmtId="176" fontId="31" fillId="2" borderId="39" xfId="50" applyNumberFormat="1" applyFont="1" applyFill="1" applyBorder="1" applyAlignment="1">
      <alignment horizontal="center" vertical="center"/>
    </xf>
    <xf numFmtId="176" fontId="26" fillId="0" borderId="43" xfId="0" applyNumberFormat="1" applyFont="1" applyFill="1" applyBorder="1" applyAlignment="1">
      <alignment horizontal="center" vertical="center" wrapText="1"/>
    </xf>
    <xf numFmtId="176" fontId="26" fillId="2" borderId="43" xfId="0" applyNumberFormat="1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/>
    </xf>
    <xf numFmtId="176" fontId="31" fillId="0" borderId="44" xfId="0" applyNumberFormat="1" applyFont="1" applyFill="1" applyBorder="1" applyAlignment="1">
      <alignment horizontal="center" vertical="center"/>
    </xf>
    <xf numFmtId="176" fontId="31" fillId="2" borderId="44" xfId="0" applyNumberFormat="1" applyFont="1" applyFill="1" applyBorder="1" applyAlignment="1">
      <alignment horizontal="center" vertical="center"/>
    </xf>
    <xf numFmtId="1" fontId="0" fillId="0" borderId="0" xfId="0" applyNumberFormat="1" applyAlignment="1"/>
    <xf numFmtId="176" fontId="27" fillId="0" borderId="43" xfId="0" applyNumberFormat="1" applyFont="1" applyFill="1" applyBorder="1" applyAlignment="1">
      <alignment horizontal="center" vertical="center"/>
    </xf>
    <xf numFmtId="176" fontId="0" fillId="0" borderId="0" xfId="0" applyNumberFormat="1" applyAlignment="1"/>
    <xf numFmtId="2" fontId="0" fillId="0" borderId="0" xfId="0" applyNumberFormat="1" applyAlignment="1"/>
    <xf numFmtId="0" fontId="34" fillId="0" borderId="13" xfId="0" applyFont="1" applyBorder="1" applyAlignment="1">
      <alignment horizontal="center" vertical="center"/>
    </xf>
    <xf numFmtId="0" fontId="34" fillId="0" borderId="7" xfId="0" applyFont="1" applyBorder="1" applyAlignment="1">
      <alignment horizontal="center" vertical="center" wrapText="1"/>
    </xf>
    <xf numFmtId="10" fontId="22" fillId="0" borderId="11" xfId="0" applyNumberFormat="1" applyFont="1" applyBorder="1" applyAlignment="1">
      <alignment horizontal="center" vertical="center"/>
    </xf>
    <xf numFmtId="10" fontId="22" fillId="0" borderId="16" xfId="0" applyNumberFormat="1" applyFont="1" applyBorder="1" applyAlignment="1">
      <alignment horizontal="center" vertical="center"/>
    </xf>
    <xf numFmtId="182" fontId="0" fillId="0" borderId="0" xfId="0" applyNumberFormat="1" applyAlignment="1"/>
    <xf numFmtId="176" fontId="0" fillId="0" borderId="0" xfId="0" applyNumberFormat="1" applyFill="1" applyAlignment="1"/>
    <xf numFmtId="0" fontId="0" fillId="0" borderId="0" xfId="0" applyAlignment="1">
      <alignment horizontal="center"/>
    </xf>
    <xf numFmtId="176" fontId="27" fillId="2" borderId="43" xfId="0" applyNumberFormat="1" applyFont="1" applyFill="1" applyBorder="1" applyAlignment="1">
      <alignment horizontal="center" vertical="center"/>
    </xf>
    <xf numFmtId="10" fontId="22" fillId="0" borderId="7" xfId="0" applyNumberFormat="1" applyFont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haredStrings" Target="sharedStrings.xml"/><Relationship Id="rId28" Type="http://schemas.openxmlformats.org/officeDocument/2006/relationships/styles" Target="style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B45"/>
  <sheetViews>
    <sheetView topLeftCell="A18" workbookViewId="0">
      <selection activeCell="Y43" sqref="Y43"/>
    </sheetView>
  </sheetViews>
  <sheetFormatPr defaultColWidth="9" defaultRowHeight="13.5"/>
  <cols>
    <col min="1" max="1" width="22" customWidth="1"/>
    <col min="2" max="2" width="10.4416666666667" customWidth="1"/>
    <col min="3" max="3" width="10.5583333333333" customWidth="1"/>
    <col min="4" max="4" width="12.2166666666667" customWidth="1"/>
    <col min="5" max="5" width="11.4416666666667" customWidth="1"/>
    <col min="6" max="6" width="13" customWidth="1"/>
    <col min="7" max="7" width="10.5583333333333" customWidth="1"/>
    <col min="8" max="8" width="10.8833333333333" customWidth="1"/>
    <col min="9" max="9" width="11" customWidth="1"/>
    <col min="10" max="10" width="10.6666666666667" customWidth="1"/>
    <col min="11" max="11" width="10.2166666666667" customWidth="1"/>
    <col min="20" max="20" width="10.1083333333333" customWidth="1"/>
    <col min="21" max="21" width="11.4416666666667" customWidth="1"/>
    <col min="26" max="26" width="10.8833333333333" customWidth="1"/>
  </cols>
  <sheetData>
    <row r="1" ht="20.25" spans="1:6">
      <c r="A1" s="326" t="s">
        <v>0</v>
      </c>
      <c r="B1" s="326"/>
      <c r="C1" s="326"/>
      <c r="D1" s="326"/>
      <c r="E1" s="326"/>
      <c r="F1" s="326"/>
    </row>
    <row r="2" ht="14.25" spans="1:8">
      <c r="A2" s="327" t="s">
        <v>1</v>
      </c>
      <c r="B2" s="328" t="s">
        <v>2</v>
      </c>
      <c r="C2" s="327" t="s">
        <v>3</v>
      </c>
      <c r="D2" s="327" t="s">
        <v>4</v>
      </c>
      <c r="E2" s="327" t="s">
        <v>5</v>
      </c>
      <c r="F2" s="327" t="s">
        <v>6</v>
      </c>
      <c r="G2" s="327" t="s">
        <v>7</v>
      </c>
      <c r="H2" s="327" t="s">
        <v>8</v>
      </c>
    </row>
    <row r="3" ht="15.75" spans="1:8">
      <c r="A3" s="329" t="s">
        <v>9</v>
      </c>
      <c r="B3" s="330">
        <v>11791.9445933333</v>
      </c>
      <c r="C3" s="331">
        <v>12714.8396</v>
      </c>
      <c r="D3" s="331">
        <v>12991.2636</v>
      </c>
      <c r="E3" s="331">
        <v>13485.6057</v>
      </c>
      <c r="F3" s="331">
        <v>13573.217246325</v>
      </c>
      <c r="G3" s="332">
        <v>13079.5218</v>
      </c>
      <c r="H3" s="332"/>
    </row>
    <row r="4" ht="15.75" spans="1:8">
      <c r="A4" s="329" t="s">
        <v>10</v>
      </c>
      <c r="B4" s="330">
        <v>11376.4682666667</v>
      </c>
      <c r="C4" s="331">
        <v>11827.80113</v>
      </c>
      <c r="D4" s="331">
        <v>11960.4579</v>
      </c>
      <c r="E4" s="331">
        <v>12478.9316</v>
      </c>
      <c r="F4" s="331">
        <v>12478.9492286679</v>
      </c>
      <c r="G4" s="332">
        <v>13150.4032</v>
      </c>
      <c r="H4" s="332"/>
    </row>
    <row r="5" ht="15.75" spans="1:8">
      <c r="A5" s="329" t="s">
        <v>11</v>
      </c>
      <c r="B5" s="333">
        <v>14509.2228633333</v>
      </c>
      <c r="C5" s="331">
        <v>15510.52731</v>
      </c>
      <c r="D5" s="331">
        <v>17635.7024</v>
      </c>
      <c r="E5" s="331">
        <v>19279.2086</v>
      </c>
      <c r="F5" s="331">
        <v>19604.9341412692</v>
      </c>
      <c r="G5" s="332">
        <v>19353.6609</v>
      </c>
      <c r="H5" s="332"/>
    </row>
    <row r="6" ht="15.75" spans="1:8">
      <c r="A6" s="329" t="s">
        <v>12</v>
      </c>
      <c r="B6" s="333">
        <v>11530.0822</v>
      </c>
      <c r="C6" s="331">
        <v>11718.503</v>
      </c>
      <c r="D6" s="331">
        <v>11744.7994</v>
      </c>
      <c r="E6" s="331">
        <v>12478.5879</v>
      </c>
      <c r="F6" s="331">
        <v>13375.0570086278</v>
      </c>
      <c r="G6" s="332">
        <v>12913.8696</v>
      </c>
      <c r="H6" s="332"/>
    </row>
    <row r="7" ht="15.75" spans="1:8">
      <c r="A7" s="329" t="s">
        <v>13</v>
      </c>
      <c r="B7" s="333">
        <v>2334.02851333333</v>
      </c>
      <c r="C7" s="331">
        <v>2437.5661</v>
      </c>
      <c r="D7" s="331">
        <v>2454.1926</v>
      </c>
      <c r="E7" s="331">
        <v>2595.9938</v>
      </c>
      <c r="F7" s="331">
        <v>2664.8695596436</v>
      </c>
      <c r="G7" s="332">
        <v>2542.1676</v>
      </c>
      <c r="H7" s="332"/>
    </row>
    <row r="8" ht="15.75" spans="1:8">
      <c r="A8" s="329" t="s">
        <v>14</v>
      </c>
      <c r="B8" s="333">
        <v>3203.11482666667</v>
      </c>
      <c r="C8" s="331">
        <v>3279.0061</v>
      </c>
      <c r="D8" s="331">
        <v>3369.6548</v>
      </c>
      <c r="E8" s="331">
        <v>3218.2428</v>
      </c>
      <c r="F8" s="331">
        <v>3553.65016122508</v>
      </c>
      <c r="G8" s="332">
        <v>3533.7865</v>
      </c>
      <c r="H8" s="332"/>
    </row>
    <row r="9" ht="15.75" spans="1:8">
      <c r="A9" s="329" t="s">
        <v>15</v>
      </c>
      <c r="B9" s="333">
        <v>2523.36383333333</v>
      </c>
      <c r="C9" s="331">
        <v>2568.64249</v>
      </c>
      <c r="D9" s="331">
        <v>2818.0931</v>
      </c>
      <c r="E9" s="331">
        <v>3062.5268</v>
      </c>
      <c r="F9" s="331">
        <v>3360.49569695935</v>
      </c>
      <c r="G9" s="332">
        <v>3308.3144</v>
      </c>
      <c r="H9" s="332"/>
    </row>
    <row r="10" ht="15.75" spans="1:8">
      <c r="A10" s="329" t="s">
        <v>16</v>
      </c>
      <c r="B10" s="333"/>
      <c r="C10" s="331"/>
      <c r="D10" s="331"/>
      <c r="E10" s="331"/>
      <c r="F10" s="331">
        <v>1481.9889</v>
      </c>
      <c r="G10" s="331">
        <v>1432.5041</v>
      </c>
      <c r="H10" s="331"/>
    </row>
    <row r="11" ht="15.75" spans="1:8">
      <c r="A11" s="334" t="s">
        <v>17</v>
      </c>
      <c r="B11" s="335">
        <f t="shared" ref="B11:H11" si="0">SUM(B3:B6)</f>
        <v>49207.7179233333</v>
      </c>
      <c r="C11" s="335">
        <f t="shared" si="0"/>
        <v>51771.67104</v>
      </c>
      <c r="D11" s="335">
        <f t="shared" si="0"/>
        <v>54332.2233</v>
      </c>
      <c r="E11" s="335">
        <f t="shared" si="0"/>
        <v>57722.3338</v>
      </c>
      <c r="F11" s="335">
        <f t="shared" si="0"/>
        <v>59032.1576248899</v>
      </c>
      <c r="G11" s="335">
        <f t="shared" si="0"/>
        <v>58497.4555</v>
      </c>
      <c r="H11" s="335">
        <f t="shared" si="0"/>
        <v>0</v>
      </c>
    </row>
    <row r="12" ht="15.6" customHeight="1" spans="1:8">
      <c r="A12" s="336" t="s">
        <v>18</v>
      </c>
      <c r="B12" s="337" t="e">
        <f>(B11-#REF!)/#REF!*100</f>
        <v>#REF!</v>
      </c>
      <c r="C12" s="337">
        <f t="shared" ref="C12:H12" si="1">(C11-B11)/B11*100</f>
        <v>5.21046946469128</v>
      </c>
      <c r="D12" s="337">
        <f t="shared" si="1"/>
        <v>4.94585592576615</v>
      </c>
      <c r="E12" s="337">
        <f t="shared" si="1"/>
        <v>6.23959465321568</v>
      </c>
      <c r="F12" s="337">
        <f t="shared" si="1"/>
        <v>2.26918029584228</v>
      </c>
      <c r="G12" s="337">
        <f t="shared" si="1"/>
        <v>-0.905781096953257</v>
      </c>
      <c r="H12" s="337">
        <f t="shared" si="1"/>
        <v>-100</v>
      </c>
    </row>
    <row r="13" ht="15.75" spans="1:8">
      <c r="A13" s="338" t="s">
        <v>19</v>
      </c>
      <c r="B13" s="339">
        <f t="shared" ref="B13:E13" si="2">SUM(B3:B9)</f>
        <v>57268.2250966666</v>
      </c>
      <c r="C13" s="339">
        <f t="shared" si="2"/>
        <v>60056.88573</v>
      </c>
      <c r="D13" s="339">
        <f t="shared" si="2"/>
        <v>62974.1638</v>
      </c>
      <c r="E13" s="339">
        <f t="shared" si="2"/>
        <v>66599.0972</v>
      </c>
      <c r="F13" s="339">
        <f>SUM(F3:F10)</f>
        <v>70093.1619427179</v>
      </c>
      <c r="G13" s="339">
        <f>SUM(G3:G10)</f>
        <v>69314.2281</v>
      </c>
      <c r="H13" s="339">
        <f>SUM(H3:H10)</f>
        <v>0</v>
      </c>
    </row>
    <row r="14" ht="15.6" customHeight="1" spans="1:8">
      <c r="A14" s="336" t="s">
        <v>20</v>
      </c>
      <c r="B14" s="340" t="e">
        <f>(B13-#REF!)/#REF!*100</f>
        <v>#REF!</v>
      </c>
      <c r="C14" s="340">
        <f t="shared" ref="C14:H14" si="3">(C13-B13)/B13*100</f>
        <v>4.86947278115605</v>
      </c>
      <c r="D14" s="340">
        <f t="shared" si="3"/>
        <v>4.85752471933912</v>
      </c>
      <c r="E14" s="340">
        <f t="shared" si="3"/>
        <v>5.75622315766265</v>
      </c>
      <c r="F14" s="340"/>
      <c r="G14" s="340">
        <f t="shared" si="3"/>
        <v>-1.11128364184012</v>
      </c>
      <c r="H14" s="340">
        <f t="shared" si="3"/>
        <v>-100</v>
      </c>
    </row>
    <row r="19" ht="59.25" customHeight="1" spans="1:25">
      <c r="A19" s="341" t="s">
        <v>21</v>
      </c>
      <c r="B19" s="341"/>
      <c r="C19" s="341"/>
      <c r="D19" s="341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</row>
    <row r="20" s="324" customFormat="1" ht="40.5" customHeight="1" spans="1:26">
      <c r="A20" s="342" t="s">
        <v>22</v>
      </c>
      <c r="B20" s="343" t="s">
        <v>23</v>
      </c>
      <c r="C20" s="343"/>
      <c r="D20" s="343" t="s">
        <v>24</v>
      </c>
      <c r="E20" s="343"/>
      <c r="F20" s="343" t="s">
        <v>25</v>
      </c>
      <c r="G20" s="343"/>
      <c r="H20" s="343" t="s">
        <v>26</v>
      </c>
      <c r="I20" s="343"/>
      <c r="J20" s="357" t="s">
        <v>27</v>
      </c>
      <c r="K20" s="357"/>
      <c r="L20" s="357" t="s">
        <v>28</v>
      </c>
      <c r="M20" s="357"/>
      <c r="N20" s="357" t="s">
        <v>29</v>
      </c>
      <c r="O20" s="357"/>
      <c r="P20" s="357" t="s">
        <v>16</v>
      </c>
      <c r="Q20" s="357"/>
      <c r="R20" s="357" t="s">
        <v>30</v>
      </c>
      <c r="S20" s="357"/>
      <c r="T20" s="357" t="s">
        <v>31</v>
      </c>
      <c r="U20" s="357"/>
      <c r="V20" s="357" t="s">
        <v>32</v>
      </c>
      <c r="W20" s="357"/>
      <c r="X20" s="357" t="s">
        <v>33</v>
      </c>
      <c r="Y20" s="357"/>
      <c r="Z20" s="364" t="s">
        <v>34</v>
      </c>
    </row>
    <row r="21" ht="42.75" customHeight="1" spans="1:26">
      <c r="A21" s="344"/>
      <c r="B21" s="180" t="s">
        <v>35</v>
      </c>
      <c r="C21" s="181" t="s">
        <v>36</v>
      </c>
      <c r="D21" s="180" t="s">
        <v>35</v>
      </c>
      <c r="E21" s="181" t="s">
        <v>36</v>
      </c>
      <c r="F21" s="180" t="s">
        <v>35</v>
      </c>
      <c r="G21" s="181" t="s">
        <v>36</v>
      </c>
      <c r="H21" s="180" t="s">
        <v>35</v>
      </c>
      <c r="I21" s="181" t="s">
        <v>36</v>
      </c>
      <c r="J21" s="180" t="s">
        <v>35</v>
      </c>
      <c r="K21" s="181" t="s">
        <v>36</v>
      </c>
      <c r="L21" s="180" t="s">
        <v>35</v>
      </c>
      <c r="M21" s="181" t="s">
        <v>36</v>
      </c>
      <c r="N21" s="180" t="s">
        <v>35</v>
      </c>
      <c r="O21" s="181" t="s">
        <v>36</v>
      </c>
      <c r="P21" s="180" t="s">
        <v>35</v>
      </c>
      <c r="Q21" s="181" t="s">
        <v>36</v>
      </c>
      <c r="R21" s="180" t="s">
        <v>35</v>
      </c>
      <c r="S21" s="181" t="s">
        <v>36</v>
      </c>
      <c r="T21" s="180" t="s">
        <v>35</v>
      </c>
      <c r="U21" s="181" t="s">
        <v>36</v>
      </c>
      <c r="V21" s="180" t="s">
        <v>35</v>
      </c>
      <c r="W21" s="181" t="s">
        <v>36</v>
      </c>
      <c r="X21" s="180" t="s">
        <v>35</v>
      </c>
      <c r="Y21" s="181" t="s">
        <v>36</v>
      </c>
      <c r="Z21" s="365" t="s">
        <v>37</v>
      </c>
    </row>
    <row r="22" ht="20.1" customHeight="1" spans="1:26">
      <c r="A22" s="182" t="s">
        <v>38</v>
      </c>
      <c r="B22" s="345">
        <v>1150.5851</v>
      </c>
      <c r="C22" s="346">
        <v>1090.5056</v>
      </c>
      <c r="D22" s="345">
        <v>1276.5667</v>
      </c>
      <c r="E22" s="346">
        <v>1143.8754</v>
      </c>
      <c r="F22" s="345">
        <v>1755.9655</v>
      </c>
      <c r="G22" s="346">
        <v>1689.7967</v>
      </c>
      <c r="H22" s="345">
        <v>1094.407</v>
      </c>
      <c r="I22" s="346">
        <v>942.173</v>
      </c>
      <c r="J22" s="358">
        <v>221.9457</v>
      </c>
      <c r="K22" s="359">
        <v>202.2547</v>
      </c>
      <c r="L22" s="358">
        <v>302.5581</v>
      </c>
      <c r="M22" s="359">
        <v>296.0527</v>
      </c>
      <c r="N22" s="345">
        <v>285.4919</v>
      </c>
      <c r="O22" s="346">
        <v>277.5997</v>
      </c>
      <c r="P22" s="345">
        <v>119.9023</v>
      </c>
      <c r="Q22" s="346">
        <v>103.414</v>
      </c>
      <c r="R22" s="345">
        <v>33.5315</v>
      </c>
      <c r="S22" s="346">
        <v>56.3191</v>
      </c>
      <c r="T22" s="345">
        <f t="shared" ref="T22:T33" si="4">B22+D22+F22+H22</f>
        <v>5277.5243</v>
      </c>
      <c r="U22" s="346">
        <f t="shared" ref="U22:U33" si="5">C22+E22+G22+I22</f>
        <v>4866.3507</v>
      </c>
      <c r="V22" s="345">
        <f>J22+L22+N22+P22+R22</f>
        <v>963.4295</v>
      </c>
      <c r="W22" s="346">
        <f>O22+Q22+M22+K22+S22</f>
        <v>935.6402</v>
      </c>
      <c r="X22" s="345">
        <f t="shared" ref="X22:X33" si="6">T22+V22</f>
        <v>6240.9538</v>
      </c>
      <c r="Y22" s="346">
        <f t="shared" ref="Y22:Y33" si="7">U22+W22</f>
        <v>5801.9909</v>
      </c>
      <c r="Z22" s="366">
        <f t="shared" ref="Z22:Z34" si="8">(Y22-X22)/X22</f>
        <v>-0.0703358675720369</v>
      </c>
    </row>
    <row r="23" s="325" customFormat="1" ht="20.1" customHeight="1" spans="1:28">
      <c r="A23" s="184" t="s">
        <v>39</v>
      </c>
      <c r="B23" s="347">
        <v>982.7939</v>
      </c>
      <c r="C23" s="348">
        <v>966.1888</v>
      </c>
      <c r="D23" s="347">
        <v>1045.8536</v>
      </c>
      <c r="E23" s="348">
        <v>992.694</v>
      </c>
      <c r="F23" s="347">
        <v>1436.3007</v>
      </c>
      <c r="G23" s="348">
        <v>1439.8908</v>
      </c>
      <c r="H23" s="347">
        <v>908.289</v>
      </c>
      <c r="I23" s="348">
        <v>827.082</v>
      </c>
      <c r="J23" s="347">
        <v>199.0925</v>
      </c>
      <c r="K23" s="348">
        <v>182.845</v>
      </c>
      <c r="L23" s="347">
        <v>250.2418</v>
      </c>
      <c r="M23" s="348">
        <v>256.7506</v>
      </c>
      <c r="N23" s="347">
        <v>234.2315</v>
      </c>
      <c r="O23" s="348">
        <v>190.5727</v>
      </c>
      <c r="P23" s="347">
        <v>99.3416</v>
      </c>
      <c r="Q23" s="348">
        <v>88.4081</v>
      </c>
      <c r="R23" s="347">
        <v>31.9804</v>
      </c>
      <c r="S23" s="348">
        <v>53.6666</v>
      </c>
      <c r="T23" s="349">
        <f t="shared" si="4"/>
        <v>4373.2372</v>
      </c>
      <c r="U23" s="350">
        <f t="shared" si="5"/>
        <v>4225.8556</v>
      </c>
      <c r="V23" s="345">
        <f t="shared" ref="V23:V33" si="9">J23+L23+N23+P23+R23</f>
        <v>814.8878</v>
      </c>
      <c r="W23" s="346">
        <f t="shared" ref="W23:W33" si="10">O23+Q23+M23+K23+S23</f>
        <v>772.243</v>
      </c>
      <c r="X23" s="349">
        <f t="shared" si="6"/>
        <v>5188.125</v>
      </c>
      <c r="Y23" s="350">
        <f t="shared" si="7"/>
        <v>4998.0986</v>
      </c>
      <c r="Z23" s="367">
        <f t="shared" si="8"/>
        <v>-0.0366271822671967</v>
      </c>
      <c r="AB23"/>
    </row>
    <row r="24" ht="20.1" customHeight="1" spans="1:26">
      <c r="A24" s="186" t="s">
        <v>40</v>
      </c>
      <c r="B24" s="349">
        <v>1139.8532</v>
      </c>
      <c r="C24" s="350"/>
      <c r="D24" s="349">
        <v>1238.1922</v>
      </c>
      <c r="E24" s="350"/>
      <c r="F24" s="349">
        <v>1701.101</v>
      </c>
      <c r="G24" s="350"/>
      <c r="H24" s="349">
        <v>1105.308</v>
      </c>
      <c r="I24" s="350"/>
      <c r="J24" s="347">
        <v>225.9712</v>
      </c>
      <c r="K24" s="348"/>
      <c r="L24" s="347">
        <v>283.9181</v>
      </c>
      <c r="M24" s="348"/>
      <c r="N24" s="349">
        <v>270.781</v>
      </c>
      <c r="O24" s="350"/>
      <c r="P24" s="349">
        <v>110.2067</v>
      </c>
      <c r="Q24" s="350"/>
      <c r="R24" s="349">
        <v>45.3499</v>
      </c>
      <c r="S24" s="350"/>
      <c r="T24" s="349">
        <f t="shared" si="4"/>
        <v>5184.4544</v>
      </c>
      <c r="U24" s="350">
        <f t="shared" si="5"/>
        <v>0</v>
      </c>
      <c r="V24" s="345">
        <f t="shared" si="9"/>
        <v>936.2269</v>
      </c>
      <c r="W24" s="346">
        <f t="shared" si="10"/>
        <v>0</v>
      </c>
      <c r="X24" s="349">
        <f t="shared" si="6"/>
        <v>6120.6813</v>
      </c>
      <c r="Y24" s="350">
        <f t="shared" si="7"/>
        <v>0</v>
      </c>
      <c r="Z24" s="367">
        <f t="shared" si="8"/>
        <v>-1</v>
      </c>
    </row>
    <row r="25" ht="20.1" customHeight="1" spans="1:26">
      <c r="A25" s="186" t="s">
        <v>41</v>
      </c>
      <c r="B25" s="347">
        <v>1107.7569</v>
      </c>
      <c r="C25" s="348"/>
      <c r="D25" s="349">
        <v>1194.2809</v>
      </c>
      <c r="E25" s="350"/>
      <c r="F25" s="347">
        <v>1658.7837</v>
      </c>
      <c r="G25" s="348"/>
      <c r="H25" s="349">
        <v>1078.9841</v>
      </c>
      <c r="I25" s="350"/>
      <c r="J25" s="347">
        <v>208.3463</v>
      </c>
      <c r="K25" s="348"/>
      <c r="L25" s="347">
        <v>264.2221</v>
      </c>
      <c r="M25" s="348"/>
      <c r="N25" s="347">
        <v>266.1241</v>
      </c>
      <c r="O25" s="348"/>
      <c r="P25" s="347">
        <v>100.8963</v>
      </c>
      <c r="Q25" s="348"/>
      <c r="R25" s="347">
        <v>47.2594</v>
      </c>
      <c r="S25" s="348"/>
      <c r="T25" s="349">
        <f t="shared" si="4"/>
        <v>5039.8056</v>
      </c>
      <c r="U25" s="350">
        <f t="shared" si="5"/>
        <v>0</v>
      </c>
      <c r="V25" s="345">
        <f t="shared" si="9"/>
        <v>886.8482</v>
      </c>
      <c r="W25" s="346">
        <f t="shared" si="10"/>
        <v>0</v>
      </c>
      <c r="X25" s="349">
        <f t="shared" si="6"/>
        <v>5926.6538</v>
      </c>
      <c r="Y25" s="350">
        <f t="shared" si="7"/>
        <v>0</v>
      </c>
      <c r="Z25" s="367">
        <f t="shared" si="8"/>
        <v>-1</v>
      </c>
    </row>
    <row r="26" ht="20.1" customHeight="1" spans="1:28">
      <c r="A26" s="186" t="s">
        <v>42</v>
      </c>
      <c r="B26" s="347">
        <v>1160.5926</v>
      </c>
      <c r="C26" s="348"/>
      <c r="D26" s="347">
        <v>1321.9823</v>
      </c>
      <c r="E26" s="348"/>
      <c r="F26" s="347">
        <v>1780.3881</v>
      </c>
      <c r="G26" s="348"/>
      <c r="H26" s="349">
        <v>1215.081</v>
      </c>
      <c r="I26" s="350"/>
      <c r="J26" s="347">
        <v>221.8972</v>
      </c>
      <c r="K26" s="348"/>
      <c r="L26" s="347">
        <v>304.9121</v>
      </c>
      <c r="M26" s="348"/>
      <c r="N26" s="347">
        <v>295.4403</v>
      </c>
      <c r="O26" s="348"/>
      <c r="P26" s="347">
        <v>114.5619</v>
      </c>
      <c r="Q26" s="348"/>
      <c r="R26" s="347">
        <v>50.5858</v>
      </c>
      <c r="S26" s="348"/>
      <c r="T26" s="349">
        <f t="shared" si="4"/>
        <v>5478.044</v>
      </c>
      <c r="U26" s="350">
        <f t="shared" si="5"/>
        <v>0</v>
      </c>
      <c r="V26" s="345">
        <f t="shared" si="9"/>
        <v>987.3973</v>
      </c>
      <c r="W26" s="346">
        <f t="shared" si="10"/>
        <v>0</v>
      </c>
      <c r="X26" s="349">
        <f t="shared" si="6"/>
        <v>6465.4413</v>
      </c>
      <c r="Y26" s="350">
        <f t="shared" si="7"/>
        <v>0</v>
      </c>
      <c r="Z26" s="367">
        <f t="shared" si="8"/>
        <v>-1</v>
      </c>
      <c r="AB26" s="368"/>
    </row>
    <row r="27" ht="20.1" customHeight="1" spans="1:26">
      <c r="A27" s="186" t="s">
        <v>43</v>
      </c>
      <c r="B27" s="347">
        <v>1123.0146</v>
      </c>
      <c r="C27" s="348"/>
      <c r="D27" s="347">
        <v>1303.6514</v>
      </c>
      <c r="E27" s="348"/>
      <c r="F27" s="347">
        <v>1775.4518</v>
      </c>
      <c r="G27" s="348"/>
      <c r="H27" s="349">
        <v>1168.6526</v>
      </c>
      <c r="I27" s="350"/>
      <c r="J27" s="347">
        <v>219.2976</v>
      </c>
      <c r="K27" s="348"/>
      <c r="L27" s="347">
        <v>295.9899</v>
      </c>
      <c r="M27" s="348"/>
      <c r="N27" s="349">
        <v>277.7593</v>
      </c>
      <c r="O27" s="350"/>
      <c r="P27" s="349">
        <v>119.5386</v>
      </c>
      <c r="Q27" s="350"/>
      <c r="R27" s="349">
        <v>69.3995</v>
      </c>
      <c r="S27" s="350"/>
      <c r="T27" s="349">
        <f t="shared" si="4"/>
        <v>5370.7704</v>
      </c>
      <c r="U27" s="350">
        <f t="shared" si="5"/>
        <v>0</v>
      </c>
      <c r="V27" s="345">
        <f t="shared" si="9"/>
        <v>981.9849</v>
      </c>
      <c r="W27" s="346">
        <f t="shared" si="10"/>
        <v>0</v>
      </c>
      <c r="X27" s="349">
        <f t="shared" si="6"/>
        <v>6352.7553</v>
      </c>
      <c r="Y27" s="350">
        <f t="shared" si="7"/>
        <v>0</v>
      </c>
      <c r="Z27" s="367">
        <f t="shared" si="8"/>
        <v>-1</v>
      </c>
    </row>
    <row r="28" s="92" customFormat="1" ht="20.1" customHeight="1" spans="1:28">
      <c r="A28" s="186" t="s">
        <v>44</v>
      </c>
      <c r="B28" s="349">
        <v>1150.1139</v>
      </c>
      <c r="C28" s="350"/>
      <c r="D28" s="349">
        <v>1261.4156</v>
      </c>
      <c r="E28" s="350"/>
      <c r="F28" s="347">
        <v>1743.4203</v>
      </c>
      <c r="G28" s="348"/>
      <c r="H28" s="349">
        <v>1143.782</v>
      </c>
      <c r="I28" s="350"/>
      <c r="J28" s="347">
        <v>221.5697</v>
      </c>
      <c r="K28" s="348"/>
      <c r="L28" s="347">
        <v>301.3547</v>
      </c>
      <c r="M28" s="348"/>
      <c r="N28" s="349">
        <v>261.7558</v>
      </c>
      <c r="O28" s="350"/>
      <c r="P28" s="349">
        <v>109.4807</v>
      </c>
      <c r="Q28" s="350"/>
      <c r="R28" s="349">
        <v>69.9928</v>
      </c>
      <c r="S28" s="350"/>
      <c r="T28" s="349">
        <f t="shared" si="4"/>
        <v>5298.7318</v>
      </c>
      <c r="U28" s="350">
        <f t="shared" si="5"/>
        <v>0</v>
      </c>
      <c r="V28" s="345">
        <f t="shared" si="9"/>
        <v>964.1537</v>
      </c>
      <c r="W28" s="346">
        <f t="shared" si="10"/>
        <v>0</v>
      </c>
      <c r="X28" s="349">
        <f t="shared" si="6"/>
        <v>6262.8855</v>
      </c>
      <c r="Y28" s="350">
        <f t="shared" si="7"/>
        <v>0</v>
      </c>
      <c r="Z28" s="367">
        <f t="shared" si="8"/>
        <v>-1</v>
      </c>
      <c r="AA28" s="369"/>
      <c r="AB28" s="369"/>
    </row>
    <row r="29" ht="20.1" customHeight="1" spans="1:26">
      <c r="A29" s="186" t="s">
        <v>45</v>
      </c>
      <c r="B29" s="349">
        <v>1148.1584</v>
      </c>
      <c r="C29" s="350"/>
      <c r="D29" s="349">
        <v>1267.2582</v>
      </c>
      <c r="E29" s="350"/>
      <c r="F29" s="347">
        <v>1758.8342</v>
      </c>
      <c r="G29" s="348"/>
      <c r="H29" s="347">
        <v>1142.478</v>
      </c>
      <c r="I29" s="348"/>
      <c r="J29" s="349">
        <v>223.3037</v>
      </c>
      <c r="K29" s="350"/>
      <c r="L29" s="349">
        <v>305.4008</v>
      </c>
      <c r="M29" s="350"/>
      <c r="N29" s="349">
        <v>285.209</v>
      </c>
      <c r="O29" s="350"/>
      <c r="P29" s="349">
        <v>107.5288</v>
      </c>
      <c r="Q29" s="350"/>
      <c r="R29" s="349">
        <v>72.7157</v>
      </c>
      <c r="S29" s="350"/>
      <c r="T29" s="349">
        <f t="shared" si="4"/>
        <v>5316.7288</v>
      </c>
      <c r="U29" s="350">
        <f t="shared" si="5"/>
        <v>0</v>
      </c>
      <c r="V29" s="345">
        <f t="shared" si="9"/>
        <v>994.158</v>
      </c>
      <c r="W29" s="346">
        <f t="shared" si="10"/>
        <v>0</v>
      </c>
      <c r="X29" s="349">
        <f t="shared" si="6"/>
        <v>6310.8868</v>
      </c>
      <c r="Y29" s="350">
        <f t="shared" si="7"/>
        <v>0</v>
      </c>
      <c r="Z29" s="367">
        <f t="shared" si="8"/>
        <v>-1</v>
      </c>
    </row>
    <row r="30" ht="20.1" customHeight="1" spans="1:28">
      <c r="A30" s="186" t="s">
        <v>46</v>
      </c>
      <c r="B30" s="349">
        <v>1123.0988</v>
      </c>
      <c r="C30" s="350"/>
      <c r="D30" s="349">
        <v>1266.2116</v>
      </c>
      <c r="E30" s="350"/>
      <c r="F30" s="349">
        <v>1702.3611</v>
      </c>
      <c r="G30" s="350"/>
      <c r="H30" s="349">
        <v>1047.964</v>
      </c>
      <c r="I30" s="350"/>
      <c r="J30" s="349">
        <v>219.1715</v>
      </c>
      <c r="K30" s="350"/>
      <c r="L30" s="349">
        <v>290.4525</v>
      </c>
      <c r="M30" s="350"/>
      <c r="N30" s="349">
        <v>265.5134</v>
      </c>
      <c r="O30" s="350"/>
      <c r="P30" s="349">
        <v>101.5258</v>
      </c>
      <c r="Q30" s="350"/>
      <c r="R30" s="349">
        <v>70.1319</v>
      </c>
      <c r="S30" s="350"/>
      <c r="T30" s="349">
        <f t="shared" si="4"/>
        <v>5139.6355</v>
      </c>
      <c r="U30" s="350">
        <f t="shared" si="5"/>
        <v>0</v>
      </c>
      <c r="V30" s="345">
        <f t="shared" si="9"/>
        <v>946.7951</v>
      </c>
      <c r="W30" s="346">
        <f t="shared" si="10"/>
        <v>0</v>
      </c>
      <c r="X30" s="349">
        <f t="shared" si="6"/>
        <v>6086.4306</v>
      </c>
      <c r="Y30" s="350">
        <f t="shared" si="7"/>
        <v>0</v>
      </c>
      <c r="Z30" s="367">
        <f t="shared" si="8"/>
        <v>-1</v>
      </c>
      <c r="AB30" s="370" t="e">
        <f>#REF!/30</f>
        <v>#REF!</v>
      </c>
    </row>
    <row r="31" ht="23.25" customHeight="1" spans="1:28">
      <c r="A31" s="186" t="s">
        <v>47</v>
      </c>
      <c r="B31" s="351">
        <v>1168.3788</v>
      </c>
      <c r="C31" s="352"/>
      <c r="D31" s="351">
        <v>1218.9399</v>
      </c>
      <c r="E31" s="352"/>
      <c r="F31" s="349">
        <v>1734.7231</v>
      </c>
      <c r="G31" s="350"/>
      <c r="H31" s="349">
        <v>1084.362</v>
      </c>
      <c r="I31" s="350"/>
      <c r="J31" s="349">
        <v>222.4695</v>
      </c>
      <c r="K31" s="350"/>
      <c r="L31" s="349">
        <v>303.0577</v>
      </c>
      <c r="M31" s="350"/>
      <c r="N31" s="349">
        <v>267.4604</v>
      </c>
      <c r="O31" s="350"/>
      <c r="P31" s="349">
        <v>101.7971</v>
      </c>
      <c r="Q31" s="350"/>
      <c r="R31" s="349">
        <v>72.6737</v>
      </c>
      <c r="S31" s="350"/>
      <c r="T31" s="349">
        <f t="shared" si="4"/>
        <v>5206.4038</v>
      </c>
      <c r="U31" s="350">
        <f t="shared" si="5"/>
        <v>0</v>
      </c>
      <c r="V31" s="345">
        <f t="shared" si="9"/>
        <v>967.4584</v>
      </c>
      <c r="W31" s="346">
        <f t="shared" si="10"/>
        <v>0</v>
      </c>
      <c r="X31" s="349">
        <f t="shared" si="6"/>
        <v>6173.8622</v>
      </c>
      <c r="Y31" s="350">
        <f t="shared" si="7"/>
        <v>0</v>
      </c>
      <c r="Z31" s="367">
        <f t="shared" si="8"/>
        <v>-1</v>
      </c>
      <c r="AB31" s="370" t="e">
        <f>#REF!/31</f>
        <v>#REF!</v>
      </c>
    </row>
    <row r="32" ht="20.25" customHeight="1" spans="1:26">
      <c r="A32" s="186" t="s">
        <v>48</v>
      </c>
      <c r="B32" s="351">
        <v>1109.296</v>
      </c>
      <c r="C32" s="352"/>
      <c r="D32" s="351">
        <v>1214.2302</v>
      </c>
      <c r="E32" s="352"/>
      <c r="F32" s="349">
        <v>1696.0991</v>
      </c>
      <c r="G32" s="350"/>
      <c r="H32" s="349">
        <v>1006.702</v>
      </c>
      <c r="I32" s="350"/>
      <c r="J32" s="349">
        <v>220.3646</v>
      </c>
      <c r="K32" s="350"/>
      <c r="L32" s="349">
        <v>309.8728</v>
      </c>
      <c r="M32" s="350"/>
      <c r="N32" s="349">
        <v>281.6473</v>
      </c>
      <c r="O32" s="350"/>
      <c r="P32" s="349">
        <v>101.8125</v>
      </c>
      <c r="Q32" s="350"/>
      <c r="R32" s="349">
        <v>64.8617</v>
      </c>
      <c r="S32" s="350"/>
      <c r="T32" s="349">
        <f t="shared" si="4"/>
        <v>5026.3273</v>
      </c>
      <c r="U32" s="350">
        <f t="shared" si="5"/>
        <v>0</v>
      </c>
      <c r="V32" s="345">
        <f t="shared" si="9"/>
        <v>978.5589</v>
      </c>
      <c r="W32" s="346">
        <f t="shared" si="10"/>
        <v>0</v>
      </c>
      <c r="X32" s="349">
        <f t="shared" si="6"/>
        <v>6004.8862</v>
      </c>
      <c r="Y32" s="350">
        <f t="shared" si="7"/>
        <v>0</v>
      </c>
      <c r="Z32" s="367">
        <f t="shared" si="8"/>
        <v>-1</v>
      </c>
    </row>
    <row r="33" ht="20.1" customHeight="1" spans="1:26">
      <c r="A33" s="186" t="s">
        <v>49</v>
      </c>
      <c r="B33" s="353">
        <v>1114.1908</v>
      </c>
      <c r="C33" s="354"/>
      <c r="D33" s="347">
        <v>1235.3543</v>
      </c>
      <c r="E33" s="348"/>
      <c r="F33" s="349">
        <v>1766.4704</v>
      </c>
      <c r="G33" s="350"/>
      <c r="H33" s="347">
        <v>1015.756</v>
      </c>
      <c r="I33" s="348"/>
      <c r="J33" s="347">
        <v>217.474</v>
      </c>
      <c r="K33" s="348"/>
      <c r="L33" s="349">
        <v>307.4398</v>
      </c>
      <c r="M33" s="350"/>
      <c r="N33" s="347">
        <v>283.7185</v>
      </c>
      <c r="O33" s="348"/>
      <c r="P33" s="347">
        <v>111.7573</v>
      </c>
      <c r="Q33" s="348"/>
      <c r="R33" s="347">
        <v>58.0447</v>
      </c>
      <c r="S33" s="348"/>
      <c r="T33" s="349">
        <f t="shared" si="4"/>
        <v>5131.7715</v>
      </c>
      <c r="U33" s="350">
        <f t="shared" si="5"/>
        <v>0</v>
      </c>
      <c r="V33" s="345">
        <f t="shared" si="9"/>
        <v>978.4343</v>
      </c>
      <c r="W33" s="346">
        <f t="shared" si="10"/>
        <v>0</v>
      </c>
      <c r="X33" s="349">
        <f t="shared" si="6"/>
        <v>6110.2058</v>
      </c>
      <c r="Y33" s="350">
        <f t="shared" si="7"/>
        <v>0</v>
      </c>
      <c r="Z33" s="367">
        <f t="shared" si="8"/>
        <v>-1</v>
      </c>
    </row>
    <row r="34" s="325" customFormat="1" ht="22.5" customHeight="1" spans="1:26">
      <c r="A34" s="188" t="s">
        <v>50</v>
      </c>
      <c r="B34" s="355">
        <f t="shared" ref="B34:Y34" si="11">SUM(B22:B33)</f>
        <v>13477.833</v>
      </c>
      <c r="C34" s="356">
        <f t="shared" si="11"/>
        <v>2056.6944</v>
      </c>
      <c r="D34" s="355">
        <f t="shared" si="11"/>
        <v>14843.9369</v>
      </c>
      <c r="E34" s="356">
        <f t="shared" si="11"/>
        <v>2136.5694</v>
      </c>
      <c r="F34" s="355">
        <f t="shared" si="11"/>
        <v>20509.899</v>
      </c>
      <c r="G34" s="356">
        <f t="shared" si="11"/>
        <v>3129.6875</v>
      </c>
      <c r="H34" s="355">
        <f t="shared" si="11"/>
        <v>13011.7657</v>
      </c>
      <c r="I34" s="356">
        <f t="shared" si="11"/>
        <v>1769.255</v>
      </c>
      <c r="J34" s="355">
        <f t="shared" si="11"/>
        <v>2620.9035</v>
      </c>
      <c r="K34" s="356">
        <f t="shared" si="11"/>
        <v>385.0997</v>
      </c>
      <c r="L34" s="355">
        <f t="shared" si="11"/>
        <v>3519.4204</v>
      </c>
      <c r="M34" s="356">
        <f t="shared" si="11"/>
        <v>552.8033</v>
      </c>
      <c r="N34" s="355">
        <f t="shared" si="11"/>
        <v>3275.1325</v>
      </c>
      <c r="O34" s="356">
        <f t="shared" si="11"/>
        <v>468.1724</v>
      </c>
      <c r="P34" s="355">
        <f t="shared" si="11"/>
        <v>1298.3496</v>
      </c>
      <c r="Q34" s="356">
        <f t="shared" si="11"/>
        <v>191.8221</v>
      </c>
      <c r="R34" s="355">
        <f t="shared" ref="R34:S34" si="12">SUM(R22:R33)</f>
        <v>686.527</v>
      </c>
      <c r="S34" s="356">
        <f t="shared" si="12"/>
        <v>109.9857</v>
      </c>
      <c r="T34" s="355">
        <f t="shared" si="11"/>
        <v>61843.4346</v>
      </c>
      <c r="U34" s="356">
        <f t="shared" si="11"/>
        <v>9092.2063</v>
      </c>
      <c r="V34" s="355">
        <f t="shared" si="11"/>
        <v>11400.333</v>
      </c>
      <c r="W34" s="356">
        <f t="shared" si="11"/>
        <v>1707.8832</v>
      </c>
      <c r="X34" s="361">
        <f t="shared" si="11"/>
        <v>73243.7676</v>
      </c>
      <c r="Y34" s="371">
        <f t="shared" si="11"/>
        <v>10800.0895</v>
      </c>
      <c r="Z34" s="372">
        <f t="shared" si="8"/>
        <v>-0.852545959145881</v>
      </c>
    </row>
    <row r="42" spans="24:25">
      <c r="X42" s="362"/>
      <c r="Y42" s="362"/>
    </row>
    <row r="43" spans="24:25">
      <c r="X43" s="363"/>
      <c r="Y43" s="363"/>
    </row>
    <row r="44" spans="11:11">
      <c r="K44" s="360"/>
    </row>
    <row r="45" spans="11:11">
      <c r="K45" s="360"/>
    </row>
  </sheetData>
  <mergeCells count="15">
    <mergeCell ref="A1:F1"/>
    <mergeCell ref="A19:Y19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A20:A21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>
    <tabColor indexed="40"/>
  </sheetPr>
  <dimension ref="A1:AN51"/>
  <sheetViews>
    <sheetView zoomScale="115" zoomScaleNormal="115" workbookViewId="0">
      <pane xSplit="1" ySplit="1" topLeftCell="R26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1.6666666666667" style="89" customWidth="1"/>
    <col min="2" max="2" width="9.21666666666667" customWidth="1"/>
    <col min="3" max="3" width="9.66666666666667" customWidth="1"/>
    <col min="4" max="4" width="10.2166666666667" customWidth="1"/>
    <col min="5" max="5" width="7.66666666666667" customWidth="1"/>
    <col min="6" max="6" width="8.775" customWidth="1"/>
    <col min="7" max="7" width="10.1083333333333" customWidth="1"/>
    <col min="8" max="8" width="7.66666666666667" customWidth="1"/>
    <col min="9" max="9" width="8.33333333333333" customWidth="1"/>
    <col min="10" max="10" width="9.44166666666667" customWidth="1"/>
    <col min="11" max="11" width="9" customWidth="1"/>
    <col min="12" max="12" width="9.10833333333333" customWidth="1"/>
    <col min="13" max="13" width="10" customWidth="1"/>
    <col min="14" max="15" width="7.66666666666667" customWidth="1"/>
    <col min="16" max="16" width="9.33333333333333" customWidth="1"/>
    <col min="17" max="17" width="7.66666666666667" customWidth="1"/>
    <col min="18" max="18" width="9.21666666666667" customWidth="1"/>
    <col min="19" max="22" width="8.88333333333333" customWidth="1"/>
    <col min="23" max="24" width="7.66666666666667" customWidth="1"/>
    <col min="25" max="25" width="9.21666666666667" customWidth="1"/>
    <col min="26" max="26" width="9.44166666666667" customWidth="1"/>
    <col min="27" max="27" width="8.88333333333333" customWidth="1"/>
    <col min="28" max="28" width="9.21666666666667" customWidth="1"/>
    <col min="29" max="29" width="10" customWidth="1"/>
    <col min="30" max="30" width="9" customWidth="1"/>
    <col min="31" max="31" width="10.4416666666667" customWidth="1"/>
    <col min="32" max="32" width="8.33333333333333" style="77" customWidth="1"/>
    <col min="33" max="33" width="8.21666666666667" style="77" customWidth="1"/>
    <col min="34" max="34" width="10" customWidth="1"/>
  </cols>
  <sheetData>
    <row r="1" s="89" customFormat="1" ht="48.75" customHeight="1" spans="1:37">
      <c r="A1" s="2" t="s">
        <v>76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39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2"/>
      <c r="Z2" s="241" t="s">
        <v>60</v>
      </c>
      <c r="AA2" s="242"/>
      <c r="AB2" s="242"/>
      <c r="AC2" s="242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5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40">
      <c r="A4" s="10">
        <v>1</v>
      </c>
      <c r="B4" s="205">
        <v>37.3984</v>
      </c>
      <c r="C4" s="206"/>
      <c r="D4" s="207">
        <f>(C4-B4)/B4</f>
        <v>-1</v>
      </c>
      <c r="E4" s="208">
        <v>42.2235</v>
      </c>
      <c r="F4" s="209"/>
      <c r="G4" s="207">
        <f>(F4-E4)/E4</f>
        <v>-1</v>
      </c>
      <c r="H4" s="210">
        <v>60.5691</v>
      </c>
      <c r="I4" s="209"/>
      <c r="J4" s="207">
        <f>(I4-H4)/H4</f>
        <v>-1</v>
      </c>
      <c r="K4" s="208">
        <v>36.47</v>
      </c>
      <c r="L4" s="244"/>
      <c r="M4" s="207">
        <f>(L4-K4)/K4</f>
        <v>-1</v>
      </c>
      <c r="N4" s="245">
        <v>7.2265</v>
      </c>
      <c r="O4" s="244"/>
      <c r="P4" s="207">
        <f>(O4-N4)/N4</f>
        <v>-1</v>
      </c>
      <c r="Q4" s="223">
        <v>9.9523</v>
      </c>
      <c r="R4" s="244"/>
      <c r="S4" s="207">
        <f>(R4-Q4)/Q4</f>
        <v>-1</v>
      </c>
      <c r="T4" s="208">
        <v>9.3878</v>
      </c>
      <c r="U4" s="244"/>
      <c r="V4" s="207">
        <f>(U4-T4)/T4</f>
        <v>-1</v>
      </c>
      <c r="W4" s="245">
        <v>3.5393</v>
      </c>
      <c r="X4" s="244"/>
      <c r="Y4" s="264">
        <f>(X4-W4)/W4</f>
        <v>-1</v>
      </c>
      <c r="Z4" s="253">
        <v>2.3625</v>
      </c>
      <c r="AA4" s="244"/>
      <c r="AB4" s="264">
        <f>(AA4-Z4)/Z4</f>
        <v>-1</v>
      </c>
      <c r="AC4" s="254">
        <f t="shared" ref="AC4:AC33" si="0">B4+E4+H4+K4</f>
        <v>176.661</v>
      </c>
      <c r="AD4" s="255">
        <f t="shared" ref="AD4:AD33" si="1">C4+F4+I4+L4</f>
        <v>0</v>
      </c>
      <c r="AE4" s="207">
        <f>(AD4-AC4)/AC4</f>
        <v>-1</v>
      </c>
      <c r="AF4" s="254">
        <f>N4+Q4+T4+W4+Z4</f>
        <v>32.4684</v>
      </c>
      <c r="AG4" s="255">
        <f>O4+R4+U4+X4+AA4</f>
        <v>0</v>
      </c>
      <c r="AH4" s="207">
        <f>(AG4-AF4)/AF4</f>
        <v>-1</v>
      </c>
      <c r="AI4" s="271">
        <f>AC4+AF4</f>
        <v>209.1294</v>
      </c>
      <c r="AJ4" s="255">
        <f>AD4+AG4</f>
        <v>0</v>
      </c>
      <c r="AK4" s="207">
        <f>(AJ4-AI4)/AI4</f>
        <v>-1</v>
      </c>
      <c r="AN4" s="279"/>
    </row>
    <row r="5" s="193" customFormat="1" ht="20.1" customHeight="1" spans="1:40">
      <c r="A5" s="10">
        <v>2</v>
      </c>
      <c r="B5" s="211">
        <v>37.6972</v>
      </c>
      <c r="C5" s="206"/>
      <c r="D5" s="212">
        <f t="shared" ref="D5:D38" si="2">(C5-B5)/B5</f>
        <v>-1</v>
      </c>
      <c r="E5" s="213">
        <v>42.9708</v>
      </c>
      <c r="F5" s="209"/>
      <c r="G5" s="207">
        <f t="shared" ref="G5:G38" si="3">(F5-E5)/E5</f>
        <v>-1</v>
      </c>
      <c r="H5" s="213">
        <v>61.007</v>
      </c>
      <c r="I5" s="209"/>
      <c r="J5" s="207">
        <f t="shared" ref="J5:J38" si="4">(I5-H5)/H5</f>
        <v>-1</v>
      </c>
      <c r="K5" s="213">
        <v>37.308</v>
      </c>
      <c r="L5" s="244"/>
      <c r="M5" s="207">
        <f t="shared" ref="M5:M38" si="5">(L5-K5)/K5</f>
        <v>-1</v>
      </c>
      <c r="N5" s="215">
        <v>7.3817</v>
      </c>
      <c r="O5" s="244"/>
      <c r="P5" s="207">
        <f t="shared" ref="P5:P38" si="6">(O5-N5)/N5</f>
        <v>-1</v>
      </c>
      <c r="Q5" s="215">
        <v>10.7818</v>
      </c>
      <c r="R5" s="244"/>
      <c r="S5" s="207">
        <f t="shared" ref="S5:S38" si="7">(R5-Q5)/Q5</f>
        <v>-1</v>
      </c>
      <c r="T5" s="213">
        <v>9.3102</v>
      </c>
      <c r="U5" s="244"/>
      <c r="V5" s="207">
        <f t="shared" ref="V5:V38" si="8">(U5-T5)/T5</f>
        <v>-1</v>
      </c>
      <c r="W5" s="215">
        <v>3.6177</v>
      </c>
      <c r="X5" s="244"/>
      <c r="Y5" s="264">
        <f t="shared" ref="Y5:Y38" si="9">(X5-W5)/W5</f>
        <v>-1</v>
      </c>
      <c r="Z5" s="256">
        <v>2.1223</v>
      </c>
      <c r="AA5" s="257"/>
      <c r="AB5" s="264">
        <f t="shared" ref="AB5:AB34" si="10">(AA5-Z5)/Z5</f>
        <v>-1</v>
      </c>
      <c r="AC5" s="254">
        <f t="shared" si="0"/>
        <v>178.983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33.2137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212.1967</v>
      </c>
      <c r="AJ5" s="255">
        <f t="shared" si="15"/>
        <v>0</v>
      </c>
      <c r="AK5" s="207">
        <f t="shared" ref="AK5:AK38" si="16">(AJ5-AI5)/AI5</f>
        <v>-1</v>
      </c>
      <c r="AN5" s="279"/>
    </row>
    <row r="6" s="193" customFormat="1" ht="20.1" customHeight="1" spans="1:40">
      <c r="A6" s="10">
        <v>3</v>
      </c>
      <c r="B6" s="211">
        <v>36.3328</v>
      </c>
      <c r="C6" s="206"/>
      <c r="D6" s="212">
        <f t="shared" si="2"/>
        <v>-1</v>
      </c>
      <c r="E6" s="214">
        <v>45.0947</v>
      </c>
      <c r="F6" s="209"/>
      <c r="G6" s="207">
        <f t="shared" si="3"/>
        <v>-1</v>
      </c>
      <c r="H6" s="214">
        <v>61.9073</v>
      </c>
      <c r="I6" s="209"/>
      <c r="J6" s="207">
        <f t="shared" si="4"/>
        <v>-1</v>
      </c>
      <c r="K6" s="214">
        <v>36.199</v>
      </c>
      <c r="L6" s="244"/>
      <c r="M6" s="207">
        <f t="shared" si="5"/>
        <v>-1</v>
      </c>
      <c r="N6" s="211">
        <v>7.2168</v>
      </c>
      <c r="O6" s="244"/>
      <c r="P6" s="207">
        <f t="shared" si="6"/>
        <v>-1</v>
      </c>
      <c r="Q6" s="211">
        <v>10.2519</v>
      </c>
      <c r="R6" s="244"/>
      <c r="S6" s="207">
        <f t="shared" si="7"/>
        <v>-1</v>
      </c>
      <c r="T6" s="214">
        <v>9.5078</v>
      </c>
      <c r="U6" s="244"/>
      <c r="V6" s="207">
        <f t="shared" si="8"/>
        <v>-1</v>
      </c>
      <c r="W6" s="211">
        <v>3.5931</v>
      </c>
      <c r="X6" s="244"/>
      <c r="Y6" s="264">
        <f t="shared" si="9"/>
        <v>-1</v>
      </c>
      <c r="Z6" s="256">
        <v>2.5099</v>
      </c>
      <c r="AA6" s="257"/>
      <c r="AB6" s="264">
        <f t="shared" si="10"/>
        <v>-1</v>
      </c>
      <c r="AC6" s="254">
        <f t="shared" si="0"/>
        <v>179.5338</v>
      </c>
      <c r="AD6" s="255">
        <f t="shared" si="1"/>
        <v>0</v>
      </c>
      <c r="AE6" s="207">
        <f t="shared" si="11"/>
        <v>-1</v>
      </c>
      <c r="AF6" s="254">
        <f t="shared" si="12"/>
        <v>33.0795</v>
      </c>
      <c r="AG6" s="255">
        <f t="shared" si="13"/>
        <v>0</v>
      </c>
      <c r="AH6" s="207">
        <f t="shared" si="14"/>
        <v>-1</v>
      </c>
      <c r="AI6" s="271">
        <f t="shared" si="15"/>
        <v>212.6133</v>
      </c>
      <c r="AJ6" s="255">
        <f t="shared" si="15"/>
        <v>0</v>
      </c>
      <c r="AK6" s="207">
        <f t="shared" si="16"/>
        <v>-1</v>
      </c>
      <c r="AN6" s="279"/>
    </row>
    <row r="7" s="194" customFormat="1" ht="20.1" customHeight="1" spans="1:40">
      <c r="A7" s="10">
        <v>4</v>
      </c>
      <c r="B7" s="215">
        <v>36.576</v>
      </c>
      <c r="C7" s="206"/>
      <c r="D7" s="212">
        <f t="shared" si="2"/>
        <v>-1</v>
      </c>
      <c r="E7" s="213">
        <v>42.9378</v>
      </c>
      <c r="F7" s="209"/>
      <c r="G7" s="207">
        <f t="shared" si="3"/>
        <v>-1</v>
      </c>
      <c r="H7" s="213">
        <v>56.7814</v>
      </c>
      <c r="I7" s="209"/>
      <c r="J7" s="207">
        <f t="shared" si="4"/>
        <v>-1</v>
      </c>
      <c r="K7" s="213">
        <v>34.449</v>
      </c>
      <c r="L7" s="244"/>
      <c r="M7" s="207">
        <f t="shared" si="5"/>
        <v>-1</v>
      </c>
      <c r="N7" s="215">
        <v>7.372</v>
      </c>
      <c r="O7" s="244"/>
      <c r="P7" s="207">
        <f t="shared" si="6"/>
        <v>-1</v>
      </c>
      <c r="Q7" s="215">
        <v>9.3631</v>
      </c>
      <c r="R7" s="244"/>
      <c r="S7" s="207">
        <f t="shared" si="7"/>
        <v>-1</v>
      </c>
      <c r="T7" s="213">
        <v>8.858</v>
      </c>
      <c r="U7" s="244"/>
      <c r="V7" s="207">
        <f t="shared" si="8"/>
        <v>-1</v>
      </c>
      <c r="W7" s="215">
        <v>3.4003</v>
      </c>
      <c r="X7" s="244"/>
      <c r="Y7" s="264">
        <f t="shared" si="9"/>
        <v>-1</v>
      </c>
      <c r="Z7" s="256">
        <v>2.3386</v>
      </c>
      <c r="AA7" s="257"/>
      <c r="AB7" s="264">
        <f t="shared" si="10"/>
        <v>-1</v>
      </c>
      <c r="AC7" s="254">
        <f t="shared" si="0"/>
        <v>170.7442</v>
      </c>
      <c r="AD7" s="255">
        <f t="shared" si="1"/>
        <v>0</v>
      </c>
      <c r="AE7" s="207">
        <f t="shared" si="11"/>
        <v>-1</v>
      </c>
      <c r="AF7" s="254">
        <f t="shared" si="12"/>
        <v>31.332</v>
      </c>
      <c r="AG7" s="255">
        <f t="shared" si="13"/>
        <v>0</v>
      </c>
      <c r="AH7" s="207">
        <f t="shared" si="14"/>
        <v>-1</v>
      </c>
      <c r="AI7" s="271">
        <f t="shared" si="15"/>
        <v>202.0762</v>
      </c>
      <c r="AJ7" s="255">
        <f t="shared" si="15"/>
        <v>0</v>
      </c>
      <c r="AK7" s="207">
        <f t="shared" si="16"/>
        <v>-1</v>
      </c>
      <c r="AN7" s="279"/>
    </row>
    <row r="8" s="194" customFormat="1" ht="20.1" customHeight="1" spans="1:40">
      <c r="A8" s="10">
        <v>5</v>
      </c>
      <c r="B8" s="215">
        <v>36.32</v>
      </c>
      <c r="C8" s="206"/>
      <c r="D8" s="212">
        <f t="shared" si="2"/>
        <v>-1</v>
      </c>
      <c r="E8" s="213">
        <v>41.713</v>
      </c>
      <c r="F8" s="209"/>
      <c r="G8" s="207">
        <f t="shared" si="3"/>
        <v>-1</v>
      </c>
      <c r="H8" s="213">
        <v>58.1035</v>
      </c>
      <c r="I8" s="209"/>
      <c r="J8" s="207">
        <f t="shared" si="4"/>
        <v>-1</v>
      </c>
      <c r="K8" s="213">
        <v>33.192</v>
      </c>
      <c r="L8" s="244"/>
      <c r="M8" s="207">
        <f t="shared" si="5"/>
        <v>-1</v>
      </c>
      <c r="N8" s="215">
        <v>7.4884</v>
      </c>
      <c r="O8" s="244"/>
      <c r="P8" s="207">
        <f t="shared" si="6"/>
        <v>-1</v>
      </c>
      <c r="Q8" s="215">
        <v>9.5423</v>
      </c>
      <c r="R8" s="244"/>
      <c r="S8" s="207">
        <f t="shared" si="7"/>
        <v>-1</v>
      </c>
      <c r="T8" s="213">
        <v>7.7149</v>
      </c>
      <c r="U8" s="244"/>
      <c r="V8" s="207">
        <f t="shared" si="8"/>
        <v>-1</v>
      </c>
      <c r="W8" s="215">
        <v>3.2878</v>
      </c>
      <c r="X8" s="244"/>
      <c r="Y8" s="264">
        <f t="shared" si="9"/>
        <v>-1</v>
      </c>
      <c r="Z8" s="256">
        <v>2.3741</v>
      </c>
      <c r="AA8" s="257"/>
      <c r="AB8" s="264">
        <f t="shared" si="10"/>
        <v>-1</v>
      </c>
      <c r="AC8" s="254">
        <f t="shared" si="0"/>
        <v>169.3285</v>
      </c>
      <c r="AD8" s="255">
        <f t="shared" si="1"/>
        <v>0</v>
      </c>
      <c r="AE8" s="207">
        <f t="shared" si="11"/>
        <v>-1</v>
      </c>
      <c r="AF8" s="254">
        <f t="shared" si="12"/>
        <v>30.4075</v>
      </c>
      <c r="AG8" s="255">
        <f t="shared" si="13"/>
        <v>0</v>
      </c>
      <c r="AH8" s="207">
        <f t="shared" si="14"/>
        <v>-1</v>
      </c>
      <c r="AI8" s="271">
        <f t="shared" si="15"/>
        <v>199.736</v>
      </c>
      <c r="AJ8" s="255">
        <f t="shared" si="15"/>
        <v>0</v>
      </c>
      <c r="AK8" s="207">
        <f t="shared" si="16"/>
        <v>-1</v>
      </c>
      <c r="AN8" s="279"/>
    </row>
    <row r="9" s="194" customFormat="1" ht="20.1" customHeight="1" spans="1:40">
      <c r="A9" s="10">
        <v>6</v>
      </c>
      <c r="B9" s="215">
        <v>36.2656</v>
      </c>
      <c r="C9" s="206"/>
      <c r="D9" s="212">
        <f t="shared" si="2"/>
        <v>-1</v>
      </c>
      <c r="E9" s="213">
        <v>42.2688</v>
      </c>
      <c r="F9" s="209"/>
      <c r="G9" s="207">
        <f t="shared" si="3"/>
        <v>-1</v>
      </c>
      <c r="H9" s="213">
        <v>54.4983</v>
      </c>
      <c r="I9" s="209"/>
      <c r="J9" s="207">
        <f t="shared" si="4"/>
        <v>-1</v>
      </c>
      <c r="K9" s="213">
        <v>32.584</v>
      </c>
      <c r="L9" s="244"/>
      <c r="M9" s="207">
        <f t="shared" si="5"/>
        <v>-1</v>
      </c>
      <c r="N9" s="215">
        <v>7.4593</v>
      </c>
      <c r="O9" s="244"/>
      <c r="P9" s="207">
        <f t="shared" si="6"/>
        <v>-1</v>
      </c>
      <c r="Q9" s="215">
        <v>9.4917</v>
      </c>
      <c r="R9" s="244"/>
      <c r="S9" s="207">
        <f t="shared" si="7"/>
        <v>-1</v>
      </c>
      <c r="T9" s="213">
        <v>7.6039</v>
      </c>
      <c r="U9" s="244"/>
      <c r="V9" s="207">
        <f t="shared" si="8"/>
        <v>-1</v>
      </c>
      <c r="W9" s="215">
        <v>3.0363</v>
      </c>
      <c r="X9" s="244"/>
      <c r="Y9" s="264">
        <f t="shared" si="9"/>
        <v>-1</v>
      </c>
      <c r="Z9" s="256">
        <v>2.2872</v>
      </c>
      <c r="AA9" s="257"/>
      <c r="AB9" s="264">
        <f t="shared" si="10"/>
        <v>-1</v>
      </c>
      <c r="AC9" s="254">
        <f t="shared" si="0"/>
        <v>165.6167</v>
      </c>
      <c r="AD9" s="255">
        <f t="shared" si="1"/>
        <v>0</v>
      </c>
      <c r="AE9" s="207">
        <f t="shared" si="11"/>
        <v>-1</v>
      </c>
      <c r="AF9" s="254">
        <f t="shared" si="12"/>
        <v>29.8784</v>
      </c>
      <c r="AG9" s="255">
        <f t="shared" si="13"/>
        <v>0</v>
      </c>
      <c r="AH9" s="207">
        <f t="shared" si="14"/>
        <v>-1</v>
      </c>
      <c r="AI9" s="271">
        <f t="shared" si="15"/>
        <v>195.4951</v>
      </c>
      <c r="AJ9" s="255">
        <f t="shared" si="15"/>
        <v>0</v>
      </c>
      <c r="AK9" s="207">
        <f t="shared" si="16"/>
        <v>-1</v>
      </c>
      <c r="AN9" s="279"/>
    </row>
    <row r="10" s="194" customFormat="1" ht="20.1" customHeight="1" spans="1:40">
      <c r="A10" s="10">
        <v>7</v>
      </c>
      <c r="B10" s="215">
        <v>36.1792</v>
      </c>
      <c r="C10" s="206"/>
      <c r="D10" s="212">
        <f t="shared" si="2"/>
        <v>-1</v>
      </c>
      <c r="E10" s="213">
        <v>43.4423</v>
      </c>
      <c r="F10" s="209"/>
      <c r="G10" s="207">
        <f t="shared" si="3"/>
        <v>-1</v>
      </c>
      <c r="H10" s="213">
        <v>60.0117</v>
      </c>
      <c r="I10" s="209"/>
      <c r="J10" s="207">
        <f t="shared" si="4"/>
        <v>-1</v>
      </c>
      <c r="K10" s="213">
        <v>33.979</v>
      </c>
      <c r="L10" s="244"/>
      <c r="M10" s="207">
        <f t="shared" si="5"/>
        <v>-1</v>
      </c>
      <c r="N10" s="215">
        <v>7.0907</v>
      </c>
      <c r="O10" s="244"/>
      <c r="P10" s="207">
        <f t="shared" si="6"/>
        <v>-1</v>
      </c>
      <c r="Q10" s="215">
        <v>10.0497</v>
      </c>
      <c r="R10" s="244"/>
      <c r="S10" s="207">
        <f t="shared" si="7"/>
        <v>-1</v>
      </c>
      <c r="T10" s="213">
        <v>7.943</v>
      </c>
      <c r="U10" s="244"/>
      <c r="V10" s="207">
        <f t="shared" si="8"/>
        <v>-1</v>
      </c>
      <c r="W10" s="215">
        <v>3.2776</v>
      </c>
      <c r="X10" s="244"/>
      <c r="Y10" s="264">
        <f t="shared" si="9"/>
        <v>-1</v>
      </c>
      <c r="Z10" s="256">
        <v>2.405</v>
      </c>
      <c r="AA10" s="257"/>
      <c r="AB10" s="264">
        <f t="shared" si="10"/>
        <v>-1</v>
      </c>
      <c r="AC10" s="254">
        <f t="shared" si="0"/>
        <v>173.6122</v>
      </c>
      <c r="AD10" s="255">
        <f t="shared" si="1"/>
        <v>0</v>
      </c>
      <c r="AE10" s="207">
        <f t="shared" si="11"/>
        <v>-1</v>
      </c>
      <c r="AF10" s="254">
        <f t="shared" si="12"/>
        <v>30.766</v>
      </c>
      <c r="AG10" s="255">
        <f t="shared" si="13"/>
        <v>0</v>
      </c>
      <c r="AH10" s="207">
        <f t="shared" si="14"/>
        <v>-1</v>
      </c>
      <c r="AI10" s="271">
        <f t="shared" si="15"/>
        <v>204.3782</v>
      </c>
      <c r="AJ10" s="255">
        <f t="shared" si="15"/>
        <v>0</v>
      </c>
      <c r="AK10" s="207">
        <f t="shared" si="16"/>
        <v>-1</v>
      </c>
      <c r="AN10" s="279"/>
    </row>
    <row r="11" s="194" customFormat="1" ht="20.1" customHeight="1" spans="1:40">
      <c r="A11" s="10">
        <v>8</v>
      </c>
      <c r="B11" s="215">
        <v>36.1216</v>
      </c>
      <c r="C11" s="206"/>
      <c r="D11" s="212">
        <f t="shared" si="2"/>
        <v>-1</v>
      </c>
      <c r="E11" s="213">
        <v>44.3565</v>
      </c>
      <c r="F11" s="209"/>
      <c r="G11" s="207">
        <f t="shared" si="3"/>
        <v>-1</v>
      </c>
      <c r="H11" s="213">
        <v>59.5111</v>
      </c>
      <c r="I11" s="209"/>
      <c r="J11" s="207">
        <f t="shared" si="4"/>
        <v>-1</v>
      </c>
      <c r="K11" s="213">
        <v>35.695</v>
      </c>
      <c r="L11" s="244"/>
      <c r="M11" s="207">
        <f t="shared" si="5"/>
        <v>-1</v>
      </c>
      <c r="N11" s="215">
        <v>7.1392</v>
      </c>
      <c r="O11" s="244"/>
      <c r="P11" s="207">
        <f t="shared" si="6"/>
        <v>-1</v>
      </c>
      <c r="Q11" s="215">
        <v>9.8096</v>
      </c>
      <c r="R11" s="244"/>
      <c r="S11" s="207">
        <f t="shared" si="7"/>
        <v>-1</v>
      </c>
      <c r="T11" s="213">
        <v>9.1305</v>
      </c>
      <c r="U11" s="244"/>
      <c r="V11" s="207">
        <f t="shared" si="8"/>
        <v>-1</v>
      </c>
      <c r="W11" s="215">
        <v>3.3631</v>
      </c>
      <c r="X11" s="244"/>
      <c r="Y11" s="264">
        <f t="shared" si="9"/>
        <v>-1</v>
      </c>
      <c r="Z11" s="256">
        <v>2.3561</v>
      </c>
      <c r="AA11" s="257"/>
      <c r="AB11" s="264">
        <f t="shared" si="10"/>
        <v>-1</v>
      </c>
      <c r="AC11" s="254">
        <f t="shared" si="0"/>
        <v>175.6842</v>
      </c>
      <c r="AD11" s="255">
        <f t="shared" si="1"/>
        <v>0</v>
      </c>
      <c r="AE11" s="207">
        <f t="shared" si="11"/>
        <v>-1</v>
      </c>
      <c r="AF11" s="254">
        <f t="shared" si="12"/>
        <v>31.7985</v>
      </c>
      <c r="AG11" s="255">
        <f t="shared" si="13"/>
        <v>0</v>
      </c>
      <c r="AH11" s="207">
        <f t="shared" si="14"/>
        <v>-1</v>
      </c>
      <c r="AI11" s="271">
        <f t="shared" si="15"/>
        <v>207.4827</v>
      </c>
      <c r="AJ11" s="255">
        <f t="shared" si="15"/>
        <v>0</v>
      </c>
      <c r="AK11" s="207">
        <f t="shared" si="16"/>
        <v>-1</v>
      </c>
      <c r="AN11" s="279"/>
    </row>
    <row r="12" s="194" customFormat="1" ht="20.1" customHeight="1" spans="1:40">
      <c r="A12" s="10">
        <v>9</v>
      </c>
      <c r="B12" s="215">
        <v>36.2336</v>
      </c>
      <c r="C12" s="206"/>
      <c r="D12" s="212">
        <f t="shared" si="2"/>
        <v>-1</v>
      </c>
      <c r="E12" s="213">
        <v>43.9236</v>
      </c>
      <c r="F12" s="209"/>
      <c r="G12" s="207">
        <f t="shared" si="3"/>
        <v>-1</v>
      </c>
      <c r="H12" s="213">
        <v>60.36</v>
      </c>
      <c r="I12" s="209"/>
      <c r="J12" s="207">
        <f t="shared" si="4"/>
        <v>-1</v>
      </c>
      <c r="K12" s="213">
        <v>35.32</v>
      </c>
      <c r="L12" s="244"/>
      <c r="M12" s="207">
        <f t="shared" si="5"/>
        <v>-1</v>
      </c>
      <c r="N12" s="215">
        <v>7.2847</v>
      </c>
      <c r="O12" s="244"/>
      <c r="P12" s="207">
        <f t="shared" si="6"/>
        <v>-1</v>
      </c>
      <c r="Q12" s="215">
        <v>9.3713</v>
      </c>
      <c r="R12" s="244"/>
      <c r="S12" s="207">
        <f t="shared" si="7"/>
        <v>-1</v>
      </c>
      <c r="T12" s="213">
        <v>9.1284</v>
      </c>
      <c r="U12" s="244"/>
      <c r="V12" s="207">
        <f t="shared" si="8"/>
        <v>-1</v>
      </c>
      <c r="W12" s="215">
        <v>3.4515</v>
      </c>
      <c r="X12" s="244"/>
      <c r="Y12" s="264">
        <f t="shared" si="9"/>
        <v>-1</v>
      </c>
      <c r="Z12" s="256">
        <v>2.2739</v>
      </c>
      <c r="AA12" s="257"/>
      <c r="AB12" s="264">
        <f t="shared" si="10"/>
        <v>-1</v>
      </c>
      <c r="AC12" s="254">
        <f t="shared" si="0"/>
        <v>175.8372</v>
      </c>
      <c r="AD12" s="255">
        <f t="shared" si="1"/>
        <v>0</v>
      </c>
      <c r="AE12" s="207">
        <f t="shared" si="11"/>
        <v>-1</v>
      </c>
      <c r="AF12" s="254">
        <f t="shared" si="12"/>
        <v>31.5098</v>
      </c>
      <c r="AG12" s="255">
        <f t="shared" si="13"/>
        <v>0</v>
      </c>
      <c r="AH12" s="207">
        <f t="shared" si="14"/>
        <v>-1</v>
      </c>
      <c r="AI12" s="271">
        <f t="shared" si="15"/>
        <v>207.347</v>
      </c>
      <c r="AJ12" s="255">
        <f t="shared" si="15"/>
        <v>0</v>
      </c>
      <c r="AK12" s="207">
        <f t="shared" si="16"/>
        <v>-1</v>
      </c>
      <c r="AN12" s="279"/>
    </row>
    <row r="13" s="194" customFormat="1" ht="20.1" customHeight="1" spans="1:40">
      <c r="A13" s="10">
        <v>10</v>
      </c>
      <c r="B13" s="215">
        <v>36.9056</v>
      </c>
      <c r="C13" s="206"/>
      <c r="D13" s="212">
        <f t="shared" si="2"/>
        <v>-1</v>
      </c>
      <c r="E13" s="213">
        <v>43.6816</v>
      </c>
      <c r="F13" s="209"/>
      <c r="G13" s="207">
        <f t="shared" si="3"/>
        <v>-1</v>
      </c>
      <c r="H13" s="213">
        <v>60.4562</v>
      </c>
      <c r="I13" s="209"/>
      <c r="J13" s="207">
        <f t="shared" si="4"/>
        <v>-1</v>
      </c>
      <c r="K13" s="213">
        <v>35.649</v>
      </c>
      <c r="L13" s="244"/>
      <c r="M13" s="207">
        <f t="shared" si="5"/>
        <v>-1</v>
      </c>
      <c r="N13" s="215">
        <v>7.4205</v>
      </c>
      <c r="O13" s="244"/>
      <c r="P13" s="207">
        <f t="shared" si="6"/>
        <v>-1</v>
      </c>
      <c r="Q13" s="215">
        <v>9.807</v>
      </c>
      <c r="R13" s="244"/>
      <c r="S13" s="207">
        <f t="shared" si="7"/>
        <v>-1</v>
      </c>
      <c r="T13" s="213">
        <v>9.1041</v>
      </c>
      <c r="U13" s="244"/>
      <c r="V13" s="207">
        <f t="shared" si="8"/>
        <v>-1</v>
      </c>
      <c r="W13" s="211">
        <v>3.4483</v>
      </c>
      <c r="X13" s="244"/>
      <c r="Y13" s="264">
        <f t="shared" si="9"/>
        <v>-1</v>
      </c>
      <c r="Z13" s="256">
        <v>2.2865</v>
      </c>
      <c r="AA13" s="257"/>
      <c r="AB13" s="264">
        <f t="shared" si="10"/>
        <v>-1</v>
      </c>
      <c r="AC13" s="254">
        <f t="shared" si="0"/>
        <v>176.6924</v>
      </c>
      <c r="AD13" s="255">
        <f t="shared" si="1"/>
        <v>0</v>
      </c>
      <c r="AE13" s="207">
        <f t="shared" si="11"/>
        <v>-1</v>
      </c>
      <c r="AF13" s="254">
        <f t="shared" si="12"/>
        <v>32.0664</v>
      </c>
      <c r="AG13" s="255">
        <f t="shared" si="13"/>
        <v>0</v>
      </c>
      <c r="AH13" s="207">
        <f t="shared" si="14"/>
        <v>-1</v>
      </c>
      <c r="AI13" s="271">
        <f t="shared" si="15"/>
        <v>208.7588</v>
      </c>
      <c r="AJ13" s="255">
        <f t="shared" si="15"/>
        <v>0</v>
      </c>
      <c r="AK13" s="207">
        <f t="shared" si="16"/>
        <v>-1</v>
      </c>
      <c r="AN13" s="279"/>
    </row>
    <row r="14" s="194" customFormat="1" ht="20.1" customHeight="1" spans="1:40">
      <c r="A14" s="10">
        <v>11</v>
      </c>
      <c r="B14" s="215">
        <v>36.4416</v>
      </c>
      <c r="C14" s="206"/>
      <c r="D14" s="212">
        <f t="shared" si="2"/>
        <v>-1</v>
      </c>
      <c r="E14" s="213">
        <v>45.0661</v>
      </c>
      <c r="F14" s="209"/>
      <c r="G14" s="207">
        <f t="shared" si="3"/>
        <v>-1</v>
      </c>
      <c r="H14" s="213">
        <v>61.3885</v>
      </c>
      <c r="I14" s="209"/>
      <c r="J14" s="207">
        <f t="shared" si="4"/>
        <v>-1</v>
      </c>
      <c r="K14" s="213">
        <v>36.046</v>
      </c>
      <c r="L14" s="244"/>
      <c r="M14" s="207">
        <f t="shared" si="5"/>
        <v>-1</v>
      </c>
      <c r="N14" s="215">
        <v>7.2847</v>
      </c>
      <c r="O14" s="244"/>
      <c r="P14" s="207">
        <f t="shared" si="6"/>
        <v>-1</v>
      </c>
      <c r="Q14" s="215">
        <v>10.5036</v>
      </c>
      <c r="R14" s="244"/>
      <c r="S14" s="207">
        <f t="shared" si="7"/>
        <v>-1</v>
      </c>
      <c r="T14" s="213">
        <v>9.3678</v>
      </c>
      <c r="U14" s="244"/>
      <c r="V14" s="207">
        <f t="shared" si="8"/>
        <v>-1</v>
      </c>
      <c r="W14" s="215">
        <v>3.426</v>
      </c>
      <c r="X14" s="244"/>
      <c r="Y14" s="264">
        <f t="shared" si="9"/>
        <v>-1</v>
      </c>
      <c r="Z14" s="256">
        <v>2.359</v>
      </c>
      <c r="AA14" s="257"/>
      <c r="AB14" s="264">
        <f t="shared" si="10"/>
        <v>-1</v>
      </c>
      <c r="AC14" s="254">
        <f t="shared" si="0"/>
        <v>178.9422</v>
      </c>
      <c r="AD14" s="255">
        <f t="shared" si="1"/>
        <v>0</v>
      </c>
      <c r="AE14" s="207">
        <f t="shared" si="11"/>
        <v>-1</v>
      </c>
      <c r="AF14" s="254">
        <f t="shared" si="12"/>
        <v>32.9411</v>
      </c>
      <c r="AG14" s="255">
        <f t="shared" si="13"/>
        <v>0</v>
      </c>
      <c r="AH14" s="207">
        <f t="shared" si="14"/>
        <v>-1</v>
      </c>
      <c r="AI14" s="271">
        <f t="shared" si="15"/>
        <v>211.8833</v>
      </c>
      <c r="AJ14" s="255">
        <f t="shared" si="15"/>
        <v>0</v>
      </c>
      <c r="AK14" s="207">
        <f t="shared" si="16"/>
        <v>-1</v>
      </c>
      <c r="AN14" s="279"/>
    </row>
    <row r="15" s="194" customFormat="1" ht="20.1" customHeight="1" spans="1:40">
      <c r="A15" s="10">
        <v>12</v>
      </c>
      <c r="B15" s="215">
        <v>36.8512</v>
      </c>
      <c r="C15" s="206"/>
      <c r="D15" s="212">
        <f t="shared" si="2"/>
        <v>-1</v>
      </c>
      <c r="E15" s="213">
        <v>43.5525</v>
      </c>
      <c r="F15" s="209"/>
      <c r="G15" s="207">
        <f t="shared" si="3"/>
        <v>-1</v>
      </c>
      <c r="H15" s="213">
        <v>56.7611</v>
      </c>
      <c r="I15" s="209"/>
      <c r="J15" s="207">
        <f t="shared" si="4"/>
        <v>-1</v>
      </c>
      <c r="K15" s="213">
        <v>36.751</v>
      </c>
      <c r="L15" s="244"/>
      <c r="M15" s="207">
        <f t="shared" si="5"/>
        <v>-1</v>
      </c>
      <c r="N15" s="215">
        <v>7.3817</v>
      </c>
      <c r="O15" s="244"/>
      <c r="P15" s="207">
        <f t="shared" si="6"/>
        <v>-1</v>
      </c>
      <c r="Q15" s="215">
        <v>9.5537</v>
      </c>
      <c r="R15" s="244"/>
      <c r="S15" s="207">
        <f t="shared" si="7"/>
        <v>-1</v>
      </c>
      <c r="T15" s="213">
        <v>9.0089</v>
      </c>
      <c r="U15" s="244"/>
      <c r="V15" s="207">
        <f t="shared" si="8"/>
        <v>-1</v>
      </c>
      <c r="W15" s="215">
        <v>3.2672</v>
      </c>
      <c r="X15" s="244"/>
      <c r="Y15" s="264">
        <f t="shared" si="9"/>
        <v>-1</v>
      </c>
      <c r="Z15" s="256">
        <v>2.3849</v>
      </c>
      <c r="AA15" s="257"/>
      <c r="AB15" s="264">
        <f t="shared" si="10"/>
        <v>-1</v>
      </c>
      <c r="AC15" s="254">
        <f t="shared" si="0"/>
        <v>173.9158</v>
      </c>
      <c r="AD15" s="255">
        <f t="shared" si="1"/>
        <v>0</v>
      </c>
      <c r="AE15" s="207">
        <f t="shared" si="11"/>
        <v>-1</v>
      </c>
      <c r="AF15" s="254">
        <f t="shared" si="12"/>
        <v>31.5964</v>
      </c>
      <c r="AG15" s="255">
        <f t="shared" si="13"/>
        <v>0</v>
      </c>
      <c r="AH15" s="207">
        <f t="shared" si="14"/>
        <v>-1</v>
      </c>
      <c r="AI15" s="271">
        <f t="shared" si="15"/>
        <v>205.5122</v>
      </c>
      <c r="AJ15" s="255">
        <f t="shared" si="15"/>
        <v>0</v>
      </c>
      <c r="AK15" s="207">
        <f t="shared" si="16"/>
        <v>-1</v>
      </c>
      <c r="AN15" s="279"/>
    </row>
    <row r="16" s="194" customFormat="1" ht="20.1" customHeight="1" spans="1:40">
      <c r="A16" s="10">
        <v>13</v>
      </c>
      <c r="B16" s="215">
        <v>37.5232</v>
      </c>
      <c r="C16" s="206"/>
      <c r="D16" s="212">
        <f t="shared" si="2"/>
        <v>-1</v>
      </c>
      <c r="E16" s="213">
        <v>43.6855</v>
      </c>
      <c r="F16" s="209"/>
      <c r="G16" s="207">
        <f t="shared" si="3"/>
        <v>-1</v>
      </c>
      <c r="H16" s="213">
        <v>57.6598</v>
      </c>
      <c r="I16" s="209"/>
      <c r="J16" s="207">
        <f t="shared" si="4"/>
        <v>-1</v>
      </c>
      <c r="K16" s="213">
        <v>34.979</v>
      </c>
      <c r="L16" s="244"/>
      <c r="M16" s="207">
        <f t="shared" si="5"/>
        <v>-1</v>
      </c>
      <c r="N16" s="215">
        <v>7.2459</v>
      </c>
      <c r="O16" s="244"/>
      <c r="P16" s="207">
        <f t="shared" si="6"/>
        <v>-1</v>
      </c>
      <c r="Q16" s="215">
        <v>9.5079</v>
      </c>
      <c r="R16" s="244"/>
      <c r="S16" s="207">
        <f t="shared" si="7"/>
        <v>-1</v>
      </c>
      <c r="T16" s="213">
        <v>9.0383</v>
      </c>
      <c r="U16" s="244"/>
      <c r="V16" s="207">
        <f t="shared" si="8"/>
        <v>-1</v>
      </c>
      <c r="W16" s="215">
        <v>3.3923</v>
      </c>
      <c r="X16" s="244"/>
      <c r="Y16" s="264">
        <f t="shared" si="9"/>
        <v>-1</v>
      </c>
      <c r="Z16" s="256">
        <v>2.2781</v>
      </c>
      <c r="AA16" s="257"/>
      <c r="AB16" s="264">
        <f t="shared" si="10"/>
        <v>-1</v>
      </c>
      <c r="AC16" s="254">
        <f t="shared" si="0"/>
        <v>173.8475</v>
      </c>
      <c r="AD16" s="255">
        <f t="shared" si="1"/>
        <v>0</v>
      </c>
      <c r="AE16" s="207">
        <f t="shared" si="11"/>
        <v>-1</v>
      </c>
      <c r="AF16" s="254">
        <f t="shared" si="12"/>
        <v>31.4625</v>
      </c>
      <c r="AG16" s="255">
        <f t="shared" si="13"/>
        <v>0</v>
      </c>
      <c r="AH16" s="207">
        <f t="shared" si="14"/>
        <v>-1</v>
      </c>
      <c r="AI16" s="271">
        <f t="shared" si="15"/>
        <v>205.31</v>
      </c>
      <c r="AJ16" s="255">
        <f t="shared" si="15"/>
        <v>0</v>
      </c>
      <c r="AK16" s="207">
        <f t="shared" si="16"/>
        <v>-1</v>
      </c>
      <c r="AN16" s="279"/>
    </row>
    <row r="17" s="194" customFormat="1" ht="20.1" customHeight="1" spans="1:40">
      <c r="A17" s="10">
        <v>14</v>
      </c>
      <c r="B17" s="215">
        <v>37.5392</v>
      </c>
      <c r="C17" s="206"/>
      <c r="D17" s="212">
        <f t="shared" si="2"/>
        <v>-1</v>
      </c>
      <c r="E17" s="213">
        <v>42.9674</v>
      </c>
      <c r="F17" s="209"/>
      <c r="G17" s="207">
        <f t="shared" si="3"/>
        <v>-1</v>
      </c>
      <c r="H17" s="213">
        <v>58.0823</v>
      </c>
      <c r="I17" s="209"/>
      <c r="J17" s="207">
        <f t="shared" si="4"/>
        <v>-1</v>
      </c>
      <c r="K17" s="213">
        <v>35.465</v>
      </c>
      <c r="L17" s="244"/>
      <c r="M17" s="207">
        <f t="shared" si="5"/>
        <v>-1</v>
      </c>
      <c r="N17" s="215">
        <v>7.275</v>
      </c>
      <c r="O17" s="244"/>
      <c r="P17" s="207">
        <f t="shared" si="6"/>
        <v>-1</v>
      </c>
      <c r="Q17" s="215">
        <v>9.5895</v>
      </c>
      <c r="R17" s="244"/>
      <c r="S17" s="207">
        <f t="shared" si="7"/>
        <v>-1</v>
      </c>
      <c r="T17" s="213">
        <v>9.3081</v>
      </c>
      <c r="U17" s="244"/>
      <c r="V17" s="207">
        <f t="shared" si="8"/>
        <v>-1</v>
      </c>
      <c r="W17" s="215">
        <v>3.3284</v>
      </c>
      <c r="X17" s="244"/>
      <c r="Y17" s="264">
        <f t="shared" si="9"/>
        <v>-1</v>
      </c>
      <c r="Z17" s="256">
        <v>2.2425</v>
      </c>
      <c r="AA17" s="257"/>
      <c r="AB17" s="264">
        <f t="shared" si="10"/>
        <v>-1</v>
      </c>
      <c r="AC17" s="254">
        <f t="shared" si="0"/>
        <v>174.0539</v>
      </c>
      <c r="AD17" s="255">
        <f t="shared" si="1"/>
        <v>0</v>
      </c>
      <c r="AE17" s="207">
        <f t="shared" si="11"/>
        <v>-1</v>
      </c>
      <c r="AF17" s="254">
        <f t="shared" si="12"/>
        <v>31.7435</v>
      </c>
      <c r="AG17" s="255">
        <f t="shared" si="13"/>
        <v>0</v>
      </c>
      <c r="AH17" s="207">
        <f t="shared" si="14"/>
        <v>-1</v>
      </c>
      <c r="AI17" s="271">
        <f t="shared" si="15"/>
        <v>205.7974</v>
      </c>
      <c r="AJ17" s="255">
        <f t="shared" si="15"/>
        <v>0</v>
      </c>
      <c r="AK17" s="207">
        <f t="shared" si="16"/>
        <v>-1</v>
      </c>
      <c r="AN17" s="279"/>
    </row>
    <row r="18" s="194" customFormat="1" ht="20.1" customHeight="1" spans="1:40">
      <c r="A18" s="10">
        <v>15</v>
      </c>
      <c r="B18" s="215">
        <v>37.5872</v>
      </c>
      <c r="C18" s="206"/>
      <c r="D18" s="212">
        <f t="shared" si="2"/>
        <v>-1</v>
      </c>
      <c r="E18" s="213">
        <v>44.4134</v>
      </c>
      <c r="F18" s="209"/>
      <c r="G18" s="207">
        <f t="shared" si="3"/>
        <v>-1</v>
      </c>
      <c r="H18" s="213">
        <v>58.0286</v>
      </c>
      <c r="I18" s="209"/>
      <c r="J18" s="207">
        <f t="shared" si="4"/>
        <v>-1</v>
      </c>
      <c r="K18" s="213">
        <v>36.607</v>
      </c>
      <c r="L18" s="244"/>
      <c r="M18" s="207">
        <f t="shared" si="5"/>
        <v>-1</v>
      </c>
      <c r="N18" s="215">
        <v>7.372</v>
      </c>
      <c r="O18" s="244"/>
      <c r="P18" s="207">
        <f t="shared" si="6"/>
        <v>-1</v>
      </c>
      <c r="Q18" s="215">
        <v>9.5582</v>
      </c>
      <c r="R18" s="244"/>
      <c r="S18" s="207">
        <f t="shared" si="7"/>
        <v>-1</v>
      </c>
      <c r="T18" s="213">
        <v>9.0556</v>
      </c>
      <c r="U18" s="244"/>
      <c r="V18" s="207">
        <f t="shared" si="8"/>
        <v>-1</v>
      </c>
      <c r="W18" s="215">
        <v>3.4153</v>
      </c>
      <c r="X18" s="244"/>
      <c r="Y18" s="264">
        <f t="shared" si="9"/>
        <v>-1</v>
      </c>
      <c r="Z18" s="256">
        <v>2.4603</v>
      </c>
      <c r="AA18" s="257"/>
      <c r="AB18" s="264">
        <f t="shared" si="10"/>
        <v>-1</v>
      </c>
      <c r="AC18" s="254">
        <f t="shared" si="0"/>
        <v>176.6362</v>
      </c>
      <c r="AD18" s="255">
        <f t="shared" si="1"/>
        <v>0</v>
      </c>
      <c r="AE18" s="207">
        <f t="shared" si="11"/>
        <v>-1</v>
      </c>
      <c r="AF18" s="254">
        <f t="shared" si="12"/>
        <v>31.8614</v>
      </c>
      <c r="AG18" s="255">
        <f t="shared" si="13"/>
        <v>0</v>
      </c>
      <c r="AH18" s="207">
        <f t="shared" si="14"/>
        <v>-1</v>
      </c>
      <c r="AI18" s="271">
        <f t="shared" si="15"/>
        <v>208.4976</v>
      </c>
      <c r="AJ18" s="255">
        <f t="shared" si="15"/>
        <v>0</v>
      </c>
      <c r="AK18" s="207">
        <f t="shared" si="16"/>
        <v>-1</v>
      </c>
      <c r="AN18" s="279"/>
    </row>
    <row r="19" s="194" customFormat="1" ht="20.1" customHeight="1" spans="1:40">
      <c r="A19" s="10">
        <v>16</v>
      </c>
      <c r="B19" s="215">
        <v>38.0512</v>
      </c>
      <c r="C19" s="206"/>
      <c r="D19" s="212">
        <f t="shared" si="2"/>
        <v>-1</v>
      </c>
      <c r="E19" s="213">
        <v>43.3336</v>
      </c>
      <c r="F19" s="209"/>
      <c r="G19" s="207">
        <f t="shared" si="3"/>
        <v>-1</v>
      </c>
      <c r="H19" s="213">
        <v>55.7086</v>
      </c>
      <c r="I19" s="209"/>
      <c r="J19" s="207">
        <f t="shared" si="4"/>
        <v>-1</v>
      </c>
      <c r="K19" s="213">
        <v>35.235</v>
      </c>
      <c r="L19" s="244"/>
      <c r="M19" s="207">
        <f t="shared" si="5"/>
        <v>-1</v>
      </c>
      <c r="N19" s="215">
        <v>7.469</v>
      </c>
      <c r="O19" s="244"/>
      <c r="P19" s="207">
        <f t="shared" si="6"/>
        <v>-1</v>
      </c>
      <c r="Q19" s="215">
        <v>9.5581</v>
      </c>
      <c r="R19" s="244"/>
      <c r="S19" s="207">
        <f t="shared" si="7"/>
        <v>-1</v>
      </c>
      <c r="T19" s="213">
        <v>8.8367</v>
      </c>
      <c r="U19" s="244"/>
      <c r="V19" s="207">
        <f t="shared" si="8"/>
        <v>-1</v>
      </c>
      <c r="W19" s="215">
        <v>3.3244</v>
      </c>
      <c r="X19" s="244"/>
      <c r="Y19" s="264">
        <f t="shared" si="9"/>
        <v>-1</v>
      </c>
      <c r="Z19" s="256">
        <v>2.155</v>
      </c>
      <c r="AA19" s="257"/>
      <c r="AB19" s="264">
        <f t="shared" si="10"/>
        <v>-1</v>
      </c>
      <c r="AC19" s="254">
        <f t="shared" si="0"/>
        <v>172.3284</v>
      </c>
      <c r="AD19" s="255">
        <f t="shared" si="1"/>
        <v>0</v>
      </c>
      <c r="AE19" s="207">
        <f t="shared" si="11"/>
        <v>-1</v>
      </c>
      <c r="AF19" s="254">
        <f t="shared" si="12"/>
        <v>31.3432</v>
      </c>
      <c r="AG19" s="255">
        <f t="shared" si="13"/>
        <v>0</v>
      </c>
      <c r="AH19" s="207">
        <f t="shared" si="14"/>
        <v>-1</v>
      </c>
      <c r="AI19" s="271">
        <f t="shared" si="15"/>
        <v>203.6716</v>
      </c>
      <c r="AJ19" s="255">
        <f t="shared" si="15"/>
        <v>0</v>
      </c>
      <c r="AK19" s="207">
        <f t="shared" si="16"/>
        <v>-1</v>
      </c>
      <c r="AN19" s="279"/>
    </row>
    <row r="20" s="194" customFormat="1" ht="20.1" customHeight="1" spans="1:40">
      <c r="A20" s="10">
        <v>17</v>
      </c>
      <c r="B20" s="215">
        <v>38.1664</v>
      </c>
      <c r="C20" s="206"/>
      <c r="D20" s="212">
        <f t="shared" si="2"/>
        <v>-1</v>
      </c>
      <c r="E20" s="213">
        <v>42.9386</v>
      </c>
      <c r="F20" s="209"/>
      <c r="G20" s="207">
        <f t="shared" si="3"/>
        <v>-1</v>
      </c>
      <c r="H20" s="213">
        <v>56.8295</v>
      </c>
      <c r="I20" s="209"/>
      <c r="J20" s="207">
        <f t="shared" si="4"/>
        <v>-1</v>
      </c>
      <c r="K20" s="213">
        <v>36.492</v>
      </c>
      <c r="L20" s="244"/>
      <c r="M20" s="207">
        <f t="shared" si="5"/>
        <v>-1</v>
      </c>
      <c r="N20" s="215">
        <v>7.6242</v>
      </c>
      <c r="O20" s="244"/>
      <c r="P20" s="207">
        <f t="shared" si="6"/>
        <v>-1</v>
      </c>
      <c r="Q20" s="215">
        <v>10.2307</v>
      </c>
      <c r="R20" s="244"/>
      <c r="S20" s="207">
        <f t="shared" si="7"/>
        <v>-1</v>
      </c>
      <c r="T20" s="213">
        <v>8.337</v>
      </c>
      <c r="U20" s="244"/>
      <c r="V20" s="207">
        <f t="shared" si="8"/>
        <v>-1</v>
      </c>
      <c r="W20" s="211">
        <v>3.5484</v>
      </c>
      <c r="X20" s="244"/>
      <c r="Y20" s="264">
        <f t="shared" si="9"/>
        <v>-1</v>
      </c>
      <c r="Z20" s="256">
        <v>2.3836</v>
      </c>
      <c r="AA20" s="257"/>
      <c r="AB20" s="264">
        <f t="shared" si="10"/>
        <v>-1</v>
      </c>
      <c r="AC20" s="254">
        <f t="shared" si="0"/>
        <v>174.4265</v>
      </c>
      <c r="AD20" s="255">
        <f t="shared" si="1"/>
        <v>0</v>
      </c>
      <c r="AE20" s="207">
        <f t="shared" si="11"/>
        <v>-1</v>
      </c>
      <c r="AF20" s="254">
        <f t="shared" si="12"/>
        <v>32.1239</v>
      </c>
      <c r="AG20" s="255">
        <f t="shared" si="13"/>
        <v>0</v>
      </c>
      <c r="AH20" s="207">
        <f t="shared" si="14"/>
        <v>-1</v>
      </c>
      <c r="AI20" s="271">
        <f t="shared" si="15"/>
        <v>206.5504</v>
      </c>
      <c r="AJ20" s="255">
        <f t="shared" si="15"/>
        <v>0</v>
      </c>
      <c r="AK20" s="207">
        <f t="shared" si="16"/>
        <v>-1</v>
      </c>
      <c r="AN20" s="279"/>
    </row>
    <row r="21" s="194" customFormat="1" ht="20.1" customHeight="1" spans="1:40">
      <c r="A21" s="10">
        <v>18</v>
      </c>
      <c r="B21" s="215">
        <v>38.192</v>
      </c>
      <c r="C21" s="206"/>
      <c r="D21" s="212">
        <f t="shared" si="2"/>
        <v>-1</v>
      </c>
      <c r="E21" s="213">
        <v>42.6997</v>
      </c>
      <c r="F21" s="209"/>
      <c r="G21" s="207">
        <f t="shared" si="3"/>
        <v>-1</v>
      </c>
      <c r="H21" s="213">
        <v>56.0241</v>
      </c>
      <c r="I21" s="209"/>
      <c r="J21" s="207">
        <f t="shared" si="4"/>
        <v>-1</v>
      </c>
      <c r="K21" s="213">
        <v>35.585</v>
      </c>
      <c r="L21" s="244"/>
      <c r="M21" s="207">
        <f t="shared" si="5"/>
        <v>-1</v>
      </c>
      <c r="N21" s="215">
        <v>7.2362</v>
      </c>
      <c r="O21" s="244"/>
      <c r="P21" s="207">
        <f t="shared" si="6"/>
        <v>-1</v>
      </c>
      <c r="Q21" s="215">
        <v>9.4644</v>
      </c>
      <c r="R21" s="244"/>
      <c r="S21" s="207">
        <f t="shared" si="7"/>
        <v>-1</v>
      </c>
      <c r="T21" s="213">
        <v>9.1144</v>
      </c>
      <c r="U21" s="244"/>
      <c r="V21" s="207">
        <f t="shared" si="8"/>
        <v>-1</v>
      </c>
      <c r="W21" s="215">
        <v>3.7054</v>
      </c>
      <c r="X21" s="244"/>
      <c r="Y21" s="264">
        <f t="shared" si="9"/>
        <v>-1</v>
      </c>
      <c r="Z21" s="256">
        <v>2.3059</v>
      </c>
      <c r="AA21" s="257"/>
      <c r="AB21" s="264">
        <f t="shared" si="10"/>
        <v>-1</v>
      </c>
      <c r="AC21" s="254">
        <f t="shared" si="0"/>
        <v>172.5008</v>
      </c>
      <c r="AD21" s="255">
        <f t="shared" si="1"/>
        <v>0</v>
      </c>
      <c r="AE21" s="207">
        <f t="shared" si="11"/>
        <v>-1</v>
      </c>
      <c r="AF21" s="254">
        <f t="shared" si="12"/>
        <v>31.8263</v>
      </c>
      <c r="AG21" s="255">
        <f t="shared" si="13"/>
        <v>0</v>
      </c>
      <c r="AH21" s="207">
        <f t="shared" si="14"/>
        <v>-1</v>
      </c>
      <c r="AI21" s="271">
        <f t="shared" si="15"/>
        <v>204.3271</v>
      </c>
      <c r="AJ21" s="255">
        <f t="shared" si="15"/>
        <v>0</v>
      </c>
      <c r="AK21" s="207">
        <f t="shared" si="16"/>
        <v>-1</v>
      </c>
      <c r="AN21" s="279"/>
    </row>
    <row r="22" s="194" customFormat="1" ht="20.1" customHeight="1" spans="1:40">
      <c r="A22" s="10">
        <v>19</v>
      </c>
      <c r="B22" s="215">
        <v>36.9824</v>
      </c>
      <c r="C22" s="206"/>
      <c r="D22" s="212">
        <f t="shared" si="2"/>
        <v>-1</v>
      </c>
      <c r="E22" s="213">
        <v>38.085</v>
      </c>
      <c r="F22" s="209"/>
      <c r="G22" s="207">
        <f t="shared" si="3"/>
        <v>-1</v>
      </c>
      <c r="H22" s="213">
        <v>53.393</v>
      </c>
      <c r="I22" s="209"/>
      <c r="J22" s="207">
        <f t="shared" si="4"/>
        <v>-1</v>
      </c>
      <c r="K22" s="213">
        <v>32.189</v>
      </c>
      <c r="L22" s="244"/>
      <c r="M22" s="207">
        <f t="shared" si="5"/>
        <v>-1</v>
      </c>
      <c r="N22" s="215">
        <v>7.1295</v>
      </c>
      <c r="O22" s="244"/>
      <c r="P22" s="207">
        <f t="shared" si="6"/>
        <v>-1</v>
      </c>
      <c r="Q22" s="215">
        <v>9.5093</v>
      </c>
      <c r="R22" s="244"/>
      <c r="S22" s="207">
        <f t="shared" si="7"/>
        <v>-1</v>
      </c>
      <c r="T22" s="213">
        <v>8.7992</v>
      </c>
      <c r="U22" s="244"/>
      <c r="V22" s="207">
        <f t="shared" si="8"/>
        <v>-1</v>
      </c>
      <c r="W22" s="215">
        <v>4</v>
      </c>
      <c r="X22" s="276"/>
      <c r="Y22" s="264">
        <f t="shared" si="9"/>
        <v>-1</v>
      </c>
      <c r="Z22" s="256">
        <v>2.355</v>
      </c>
      <c r="AA22" s="257"/>
      <c r="AB22" s="264">
        <f t="shared" si="10"/>
        <v>-1</v>
      </c>
      <c r="AC22" s="254">
        <f t="shared" si="0"/>
        <v>160.6494</v>
      </c>
      <c r="AD22" s="255">
        <f t="shared" si="1"/>
        <v>0</v>
      </c>
      <c r="AE22" s="207">
        <f t="shared" si="11"/>
        <v>-1</v>
      </c>
      <c r="AF22" s="254">
        <f t="shared" si="12"/>
        <v>31.793</v>
      </c>
      <c r="AG22" s="255">
        <f t="shared" si="13"/>
        <v>0</v>
      </c>
      <c r="AH22" s="207">
        <f t="shared" si="14"/>
        <v>-1</v>
      </c>
      <c r="AI22" s="271">
        <f t="shared" si="15"/>
        <v>192.4424</v>
      </c>
      <c r="AJ22" s="255">
        <f t="shared" si="15"/>
        <v>0</v>
      </c>
      <c r="AK22" s="207">
        <f t="shared" si="16"/>
        <v>-1</v>
      </c>
      <c r="AN22" s="279"/>
    </row>
    <row r="23" s="194" customFormat="1" ht="20.1" customHeight="1" spans="1:40">
      <c r="A23" s="10">
        <v>20</v>
      </c>
      <c r="B23" s="215">
        <v>37.9616</v>
      </c>
      <c r="C23" s="206"/>
      <c r="D23" s="212">
        <f t="shared" si="2"/>
        <v>-1</v>
      </c>
      <c r="E23" s="213">
        <v>36.8097</v>
      </c>
      <c r="F23" s="209"/>
      <c r="G23" s="207">
        <f t="shared" si="3"/>
        <v>-1</v>
      </c>
      <c r="H23" s="213">
        <v>51.5659</v>
      </c>
      <c r="I23" s="209"/>
      <c r="J23" s="207">
        <f t="shared" si="4"/>
        <v>-1</v>
      </c>
      <c r="K23" s="213">
        <v>31.033</v>
      </c>
      <c r="L23" s="244"/>
      <c r="M23" s="207">
        <f t="shared" si="5"/>
        <v>-1</v>
      </c>
      <c r="N23" s="215">
        <v>7.1489</v>
      </c>
      <c r="O23" s="244"/>
      <c r="P23" s="207">
        <f t="shared" si="6"/>
        <v>-1</v>
      </c>
      <c r="Q23" s="215">
        <v>9.5558</v>
      </c>
      <c r="R23" s="244"/>
      <c r="S23" s="207">
        <f t="shared" si="7"/>
        <v>-1</v>
      </c>
      <c r="T23" s="213">
        <v>7.8349</v>
      </c>
      <c r="U23" s="244"/>
      <c r="V23" s="207">
        <f t="shared" si="8"/>
        <v>-1</v>
      </c>
      <c r="W23" s="215">
        <v>3.1029</v>
      </c>
      <c r="X23" s="244"/>
      <c r="Y23" s="264">
        <f t="shared" si="9"/>
        <v>-1</v>
      </c>
      <c r="Z23" s="256">
        <v>2.4028</v>
      </c>
      <c r="AA23" s="257"/>
      <c r="AB23" s="264">
        <f t="shared" si="10"/>
        <v>-1</v>
      </c>
      <c r="AC23" s="254">
        <f t="shared" si="0"/>
        <v>157.3702</v>
      </c>
      <c r="AD23" s="255">
        <f t="shared" si="1"/>
        <v>0</v>
      </c>
      <c r="AE23" s="207">
        <f t="shared" si="11"/>
        <v>-1</v>
      </c>
      <c r="AF23" s="254">
        <f t="shared" si="12"/>
        <v>30.0453</v>
      </c>
      <c r="AG23" s="255">
        <f t="shared" si="13"/>
        <v>0</v>
      </c>
      <c r="AH23" s="207">
        <f t="shared" si="14"/>
        <v>-1</v>
      </c>
      <c r="AI23" s="271">
        <f t="shared" si="15"/>
        <v>187.4155</v>
      </c>
      <c r="AJ23" s="255">
        <f t="shared" si="15"/>
        <v>0</v>
      </c>
      <c r="AK23" s="207">
        <f t="shared" si="16"/>
        <v>-1</v>
      </c>
      <c r="AN23" s="279"/>
    </row>
    <row r="24" s="194" customFormat="1" ht="20.1" customHeight="1" spans="1:40">
      <c r="A24" s="10">
        <v>21</v>
      </c>
      <c r="B24" s="215">
        <v>38.5568</v>
      </c>
      <c r="C24" s="206"/>
      <c r="D24" s="212">
        <f t="shared" si="2"/>
        <v>-1</v>
      </c>
      <c r="E24" s="213">
        <v>39.4285</v>
      </c>
      <c r="F24" s="209"/>
      <c r="G24" s="207">
        <f t="shared" si="3"/>
        <v>-1</v>
      </c>
      <c r="H24" s="213">
        <v>55.9541</v>
      </c>
      <c r="I24" s="209"/>
      <c r="J24" s="207">
        <f t="shared" si="4"/>
        <v>-1</v>
      </c>
      <c r="K24" s="213">
        <v>34.227</v>
      </c>
      <c r="L24" s="244"/>
      <c r="M24" s="207">
        <f t="shared" si="5"/>
        <v>-1</v>
      </c>
      <c r="N24" s="215">
        <v>7.3235</v>
      </c>
      <c r="O24" s="244"/>
      <c r="P24" s="207">
        <f t="shared" si="6"/>
        <v>-1</v>
      </c>
      <c r="Q24" s="215">
        <v>10.04</v>
      </c>
      <c r="R24" s="244"/>
      <c r="S24" s="207">
        <f t="shared" si="7"/>
        <v>-1</v>
      </c>
      <c r="T24" s="213">
        <v>8.2337</v>
      </c>
      <c r="U24" s="244"/>
      <c r="V24" s="207">
        <f t="shared" si="8"/>
        <v>-1</v>
      </c>
      <c r="W24" s="215">
        <v>3.3863</v>
      </c>
      <c r="X24" s="244"/>
      <c r="Y24" s="264">
        <f t="shared" si="9"/>
        <v>-1</v>
      </c>
      <c r="Z24" s="256">
        <v>2.3486</v>
      </c>
      <c r="AA24" s="257"/>
      <c r="AB24" s="264">
        <f t="shared" si="10"/>
        <v>-1</v>
      </c>
      <c r="AC24" s="254">
        <f t="shared" si="0"/>
        <v>168.1664</v>
      </c>
      <c r="AD24" s="255">
        <f t="shared" si="1"/>
        <v>0</v>
      </c>
      <c r="AE24" s="207">
        <f t="shared" si="11"/>
        <v>-1</v>
      </c>
      <c r="AF24" s="254">
        <f t="shared" si="12"/>
        <v>31.3321</v>
      </c>
      <c r="AG24" s="255">
        <f t="shared" si="13"/>
        <v>0</v>
      </c>
      <c r="AH24" s="207">
        <f t="shared" si="14"/>
        <v>-1</v>
      </c>
      <c r="AI24" s="271">
        <f t="shared" si="15"/>
        <v>199.4985</v>
      </c>
      <c r="AJ24" s="255">
        <f t="shared" si="15"/>
        <v>0</v>
      </c>
      <c r="AK24" s="207">
        <f t="shared" si="16"/>
        <v>-1</v>
      </c>
      <c r="AN24" s="279"/>
    </row>
    <row r="25" s="194" customFormat="1" ht="20.1" customHeight="1" spans="1:40">
      <c r="A25" s="10">
        <v>22</v>
      </c>
      <c r="B25" s="215">
        <v>38.2624</v>
      </c>
      <c r="C25" s="206"/>
      <c r="D25" s="212">
        <f t="shared" si="2"/>
        <v>-1</v>
      </c>
      <c r="E25" s="213">
        <v>42.1628</v>
      </c>
      <c r="F25" s="209"/>
      <c r="G25" s="207">
        <f t="shared" si="3"/>
        <v>-1</v>
      </c>
      <c r="H25" s="213">
        <v>55.084</v>
      </c>
      <c r="I25" s="209"/>
      <c r="J25" s="207">
        <f t="shared" si="4"/>
        <v>-1</v>
      </c>
      <c r="K25" s="213">
        <v>34.26</v>
      </c>
      <c r="L25" s="244"/>
      <c r="M25" s="207">
        <f t="shared" si="5"/>
        <v>-1</v>
      </c>
      <c r="N25" s="215">
        <v>7.3138</v>
      </c>
      <c r="O25" s="244"/>
      <c r="P25" s="207">
        <f t="shared" si="6"/>
        <v>-1</v>
      </c>
      <c r="Q25" s="215">
        <v>9.8073</v>
      </c>
      <c r="R25" s="244"/>
      <c r="S25" s="207">
        <f t="shared" si="7"/>
        <v>-1</v>
      </c>
      <c r="T25" s="213">
        <v>8.8634</v>
      </c>
      <c r="U25" s="244"/>
      <c r="V25" s="207">
        <f t="shared" si="8"/>
        <v>-1</v>
      </c>
      <c r="W25" s="215">
        <v>3.398</v>
      </c>
      <c r="X25" s="244"/>
      <c r="Y25" s="264">
        <f t="shared" si="9"/>
        <v>-1</v>
      </c>
      <c r="Z25" s="256">
        <v>2.317</v>
      </c>
      <c r="AA25" s="257"/>
      <c r="AB25" s="264">
        <f t="shared" si="10"/>
        <v>-1</v>
      </c>
      <c r="AC25" s="254">
        <f t="shared" si="0"/>
        <v>169.7692</v>
      </c>
      <c r="AD25" s="255">
        <f t="shared" si="1"/>
        <v>0</v>
      </c>
      <c r="AE25" s="207">
        <f t="shared" si="11"/>
        <v>-1</v>
      </c>
      <c r="AF25" s="254">
        <f t="shared" si="12"/>
        <v>31.6995</v>
      </c>
      <c r="AG25" s="255">
        <f t="shared" si="13"/>
        <v>0</v>
      </c>
      <c r="AH25" s="207">
        <f t="shared" si="14"/>
        <v>-1</v>
      </c>
      <c r="AI25" s="271">
        <f t="shared" si="15"/>
        <v>201.4687</v>
      </c>
      <c r="AJ25" s="255">
        <f t="shared" si="15"/>
        <v>0</v>
      </c>
      <c r="AK25" s="207">
        <f t="shared" si="16"/>
        <v>-1</v>
      </c>
      <c r="AN25" s="279"/>
    </row>
    <row r="26" s="194" customFormat="1" ht="20.1" customHeight="1" spans="1:40">
      <c r="A26" s="10">
        <v>23</v>
      </c>
      <c r="B26" s="215">
        <v>37.9168</v>
      </c>
      <c r="C26" s="206"/>
      <c r="D26" s="212">
        <f t="shared" si="2"/>
        <v>-1</v>
      </c>
      <c r="E26" s="213">
        <v>41.1002</v>
      </c>
      <c r="F26" s="209"/>
      <c r="G26" s="207">
        <f t="shared" si="3"/>
        <v>-1</v>
      </c>
      <c r="H26" s="213">
        <v>55.2108</v>
      </c>
      <c r="I26" s="209"/>
      <c r="J26" s="207">
        <f t="shared" si="4"/>
        <v>-1</v>
      </c>
      <c r="K26" s="213">
        <v>33.891</v>
      </c>
      <c r="L26" s="244"/>
      <c r="M26" s="207">
        <f t="shared" si="5"/>
        <v>-1</v>
      </c>
      <c r="N26" s="215">
        <v>7.1877</v>
      </c>
      <c r="O26" s="244"/>
      <c r="P26" s="207">
        <f t="shared" si="6"/>
        <v>-1</v>
      </c>
      <c r="Q26" s="215">
        <v>9.4885</v>
      </c>
      <c r="R26" s="244"/>
      <c r="S26" s="207">
        <f t="shared" si="7"/>
        <v>-1</v>
      </c>
      <c r="T26" s="213">
        <v>9.2278</v>
      </c>
      <c r="U26" s="244"/>
      <c r="V26" s="207">
        <f t="shared" si="8"/>
        <v>-1</v>
      </c>
      <c r="W26" s="215">
        <v>3.2665</v>
      </c>
      <c r="X26" s="244"/>
      <c r="Y26" s="264">
        <f t="shared" si="9"/>
        <v>-1</v>
      </c>
      <c r="Z26" s="256">
        <v>2.4017</v>
      </c>
      <c r="AA26" s="257"/>
      <c r="AB26" s="264">
        <f t="shared" si="10"/>
        <v>-1</v>
      </c>
      <c r="AC26" s="254">
        <f t="shared" si="0"/>
        <v>168.1188</v>
      </c>
      <c r="AD26" s="255">
        <f t="shared" si="1"/>
        <v>0</v>
      </c>
      <c r="AE26" s="207">
        <f t="shared" si="11"/>
        <v>-1</v>
      </c>
      <c r="AF26" s="254">
        <f t="shared" si="12"/>
        <v>31.5722</v>
      </c>
      <c r="AG26" s="255">
        <f t="shared" si="13"/>
        <v>0</v>
      </c>
      <c r="AH26" s="207">
        <f t="shared" si="14"/>
        <v>-1</v>
      </c>
      <c r="AI26" s="271">
        <f t="shared" si="15"/>
        <v>199.691</v>
      </c>
      <c r="AJ26" s="255">
        <f t="shared" si="15"/>
        <v>0</v>
      </c>
      <c r="AK26" s="207">
        <f t="shared" si="16"/>
        <v>-1</v>
      </c>
      <c r="AN26" s="279"/>
    </row>
    <row r="27" s="194" customFormat="1" ht="20.1" customHeight="1" spans="1:40">
      <c r="A27" s="10">
        <v>24</v>
      </c>
      <c r="B27" s="215">
        <v>38.016</v>
      </c>
      <c r="C27" s="206"/>
      <c r="D27" s="212">
        <f t="shared" si="2"/>
        <v>-1</v>
      </c>
      <c r="E27" s="213">
        <v>39.5042</v>
      </c>
      <c r="F27" s="209"/>
      <c r="G27" s="207">
        <f t="shared" si="3"/>
        <v>-1</v>
      </c>
      <c r="H27" s="213">
        <v>51.4588</v>
      </c>
      <c r="I27" s="209"/>
      <c r="J27" s="207">
        <f t="shared" si="4"/>
        <v>-1</v>
      </c>
      <c r="K27" s="213">
        <v>33.43</v>
      </c>
      <c r="L27" s="244"/>
      <c r="M27" s="207">
        <f t="shared" si="5"/>
        <v>-1</v>
      </c>
      <c r="N27" s="215">
        <v>7.081</v>
      </c>
      <c r="O27" s="244"/>
      <c r="P27" s="207">
        <f t="shared" si="6"/>
        <v>-1</v>
      </c>
      <c r="Q27" s="215">
        <v>8.9649</v>
      </c>
      <c r="R27" s="244"/>
      <c r="S27" s="207">
        <f t="shared" si="7"/>
        <v>-1</v>
      </c>
      <c r="T27" s="213">
        <v>9.1272</v>
      </c>
      <c r="U27" s="244"/>
      <c r="V27" s="207">
        <f t="shared" si="8"/>
        <v>-1</v>
      </c>
      <c r="W27" s="211">
        <v>3.1707</v>
      </c>
      <c r="X27" s="244"/>
      <c r="Y27" s="264">
        <f t="shared" si="9"/>
        <v>-1</v>
      </c>
      <c r="Z27" s="256">
        <v>2.2995</v>
      </c>
      <c r="AA27" s="257"/>
      <c r="AB27" s="264">
        <f t="shared" si="10"/>
        <v>-1</v>
      </c>
      <c r="AC27" s="254">
        <f t="shared" si="0"/>
        <v>162.409</v>
      </c>
      <c r="AD27" s="255">
        <f t="shared" si="1"/>
        <v>0</v>
      </c>
      <c r="AE27" s="207">
        <f t="shared" si="11"/>
        <v>-1</v>
      </c>
      <c r="AF27" s="254">
        <f t="shared" si="12"/>
        <v>30.6433</v>
      </c>
      <c r="AG27" s="255">
        <f t="shared" si="13"/>
        <v>0</v>
      </c>
      <c r="AH27" s="207">
        <f t="shared" si="14"/>
        <v>-1</v>
      </c>
      <c r="AI27" s="271">
        <f t="shared" si="15"/>
        <v>193.0523</v>
      </c>
      <c r="AJ27" s="255">
        <f t="shared" si="15"/>
        <v>0</v>
      </c>
      <c r="AK27" s="207">
        <f t="shared" si="16"/>
        <v>-1</v>
      </c>
      <c r="AN27" s="279"/>
    </row>
    <row r="28" s="194" customFormat="1" ht="20.1" customHeight="1" spans="1:40">
      <c r="A28" s="10">
        <v>25</v>
      </c>
      <c r="B28" s="215">
        <v>38.6624</v>
      </c>
      <c r="C28" s="206"/>
      <c r="D28" s="212">
        <f t="shared" si="2"/>
        <v>-1</v>
      </c>
      <c r="E28" s="213">
        <v>39.5442</v>
      </c>
      <c r="F28" s="209"/>
      <c r="G28" s="207">
        <f t="shared" si="3"/>
        <v>-1</v>
      </c>
      <c r="H28" s="213">
        <v>54.4473</v>
      </c>
      <c r="I28" s="209"/>
      <c r="J28" s="207">
        <f t="shared" si="4"/>
        <v>-1</v>
      </c>
      <c r="K28" s="213">
        <v>34.612</v>
      </c>
      <c r="L28" s="244"/>
      <c r="M28" s="207">
        <f t="shared" si="5"/>
        <v>-1</v>
      </c>
      <c r="N28" s="215">
        <v>7.469</v>
      </c>
      <c r="O28" s="244"/>
      <c r="P28" s="207">
        <f t="shared" si="6"/>
        <v>-1</v>
      </c>
      <c r="Q28" s="215">
        <v>9.6231</v>
      </c>
      <c r="R28" s="244"/>
      <c r="S28" s="207">
        <f t="shared" si="7"/>
        <v>-1</v>
      </c>
      <c r="T28" s="213">
        <v>7.9558</v>
      </c>
      <c r="U28" s="244"/>
      <c r="V28" s="207">
        <f t="shared" si="8"/>
        <v>-1</v>
      </c>
      <c r="W28" s="215">
        <v>3.2184</v>
      </c>
      <c r="X28" s="244"/>
      <c r="Y28" s="264">
        <f t="shared" si="9"/>
        <v>-1</v>
      </c>
      <c r="Z28" s="256">
        <v>2.2807</v>
      </c>
      <c r="AA28" s="257"/>
      <c r="AB28" s="264">
        <f t="shared" si="10"/>
        <v>-1</v>
      </c>
      <c r="AC28" s="254">
        <f t="shared" si="0"/>
        <v>167.2659</v>
      </c>
      <c r="AD28" s="255">
        <f t="shared" si="1"/>
        <v>0</v>
      </c>
      <c r="AE28" s="207">
        <f t="shared" si="11"/>
        <v>-1</v>
      </c>
      <c r="AF28" s="254">
        <f t="shared" si="12"/>
        <v>30.547</v>
      </c>
      <c r="AG28" s="255">
        <f t="shared" si="13"/>
        <v>0</v>
      </c>
      <c r="AH28" s="207">
        <f t="shared" si="14"/>
        <v>-1</v>
      </c>
      <c r="AI28" s="271">
        <f t="shared" si="15"/>
        <v>197.8129</v>
      </c>
      <c r="AJ28" s="255">
        <f t="shared" si="15"/>
        <v>0</v>
      </c>
      <c r="AK28" s="207">
        <f t="shared" si="16"/>
        <v>-1</v>
      </c>
      <c r="AN28" s="279"/>
    </row>
    <row r="29" s="194" customFormat="1" ht="20.1" customHeight="1" spans="1:40">
      <c r="A29" s="10">
        <v>26</v>
      </c>
      <c r="B29" s="215">
        <v>37.7696</v>
      </c>
      <c r="C29" s="206"/>
      <c r="D29" s="212">
        <f t="shared" si="2"/>
        <v>-1</v>
      </c>
      <c r="E29" s="213">
        <v>40.8662</v>
      </c>
      <c r="F29" s="209"/>
      <c r="G29" s="207">
        <f t="shared" si="3"/>
        <v>-1</v>
      </c>
      <c r="H29" s="213">
        <v>54.5364</v>
      </c>
      <c r="I29" s="209"/>
      <c r="J29" s="207">
        <f t="shared" si="4"/>
        <v>-1</v>
      </c>
      <c r="K29" s="213">
        <v>33.822</v>
      </c>
      <c r="L29" s="244"/>
      <c r="M29" s="207">
        <f t="shared" si="5"/>
        <v>-1</v>
      </c>
      <c r="N29" s="215">
        <v>7.3526</v>
      </c>
      <c r="O29" s="244"/>
      <c r="P29" s="207">
        <f t="shared" si="6"/>
        <v>-1</v>
      </c>
      <c r="Q29" s="215">
        <v>9.368</v>
      </c>
      <c r="R29" s="244"/>
      <c r="S29" s="207">
        <f t="shared" si="7"/>
        <v>-1</v>
      </c>
      <c r="T29" s="213">
        <v>9.0174</v>
      </c>
      <c r="U29" s="244"/>
      <c r="V29" s="207">
        <f t="shared" si="8"/>
        <v>-1</v>
      </c>
      <c r="W29" s="215">
        <v>3.1384</v>
      </c>
      <c r="X29" s="244"/>
      <c r="Y29" s="264">
        <f t="shared" si="9"/>
        <v>-1</v>
      </c>
      <c r="Z29" s="256">
        <v>2.353</v>
      </c>
      <c r="AA29" s="257"/>
      <c r="AB29" s="264">
        <f t="shared" si="10"/>
        <v>-1</v>
      </c>
      <c r="AC29" s="254">
        <f t="shared" si="0"/>
        <v>166.9942</v>
      </c>
      <c r="AD29" s="255">
        <f t="shared" si="1"/>
        <v>0</v>
      </c>
      <c r="AE29" s="207">
        <f t="shared" si="11"/>
        <v>-1</v>
      </c>
      <c r="AF29" s="254">
        <f t="shared" si="12"/>
        <v>31.2294</v>
      </c>
      <c r="AG29" s="255">
        <f t="shared" si="13"/>
        <v>0</v>
      </c>
      <c r="AH29" s="207">
        <f t="shared" si="14"/>
        <v>-1</v>
      </c>
      <c r="AI29" s="271">
        <f t="shared" si="15"/>
        <v>198.2236</v>
      </c>
      <c r="AJ29" s="255">
        <f t="shared" si="15"/>
        <v>0</v>
      </c>
      <c r="AK29" s="207">
        <f t="shared" si="16"/>
        <v>-1</v>
      </c>
      <c r="AN29" s="279"/>
    </row>
    <row r="30" s="194" customFormat="1" ht="20.1" customHeight="1" spans="1:40">
      <c r="A30" s="10">
        <v>27</v>
      </c>
      <c r="B30" s="215">
        <v>37.9872</v>
      </c>
      <c r="C30" s="206"/>
      <c r="D30" s="212">
        <f t="shared" si="2"/>
        <v>-1</v>
      </c>
      <c r="E30" s="213">
        <v>42.0298</v>
      </c>
      <c r="F30" s="209"/>
      <c r="G30" s="207">
        <f t="shared" si="3"/>
        <v>-1</v>
      </c>
      <c r="H30" s="213">
        <v>57.0535</v>
      </c>
      <c r="I30" s="209"/>
      <c r="J30" s="207">
        <f t="shared" si="4"/>
        <v>-1</v>
      </c>
      <c r="K30" s="213">
        <v>33.919</v>
      </c>
      <c r="L30" s="244"/>
      <c r="M30" s="207">
        <f t="shared" si="5"/>
        <v>-1</v>
      </c>
      <c r="N30" s="215">
        <v>7.3235</v>
      </c>
      <c r="O30" s="244"/>
      <c r="P30" s="207">
        <f t="shared" si="6"/>
        <v>-1</v>
      </c>
      <c r="Q30" s="215">
        <v>9.4063</v>
      </c>
      <c r="R30" s="244"/>
      <c r="S30" s="207">
        <f t="shared" si="7"/>
        <v>-1</v>
      </c>
      <c r="T30" s="213">
        <v>9.2993</v>
      </c>
      <c r="U30" s="244"/>
      <c r="V30" s="207">
        <f t="shared" si="8"/>
        <v>-1</v>
      </c>
      <c r="W30" s="215">
        <v>3.3392</v>
      </c>
      <c r="X30" s="244"/>
      <c r="Y30" s="264">
        <f t="shared" si="9"/>
        <v>-1</v>
      </c>
      <c r="Z30" s="256">
        <v>2.4468</v>
      </c>
      <c r="AA30" s="257"/>
      <c r="AB30" s="264">
        <f t="shared" si="10"/>
        <v>-1</v>
      </c>
      <c r="AC30" s="254">
        <f t="shared" si="0"/>
        <v>170.9895</v>
      </c>
      <c r="AD30" s="255">
        <f t="shared" si="1"/>
        <v>0</v>
      </c>
      <c r="AE30" s="207">
        <f t="shared" si="11"/>
        <v>-1</v>
      </c>
      <c r="AF30" s="254">
        <f t="shared" si="12"/>
        <v>31.8151</v>
      </c>
      <c r="AG30" s="255">
        <f t="shared" si="13"/>
        <v>0</v>
      </c>
      <c r="AH30" s="207">
        <f t="shared" si="14"/>
        <v>-1</v>
      </c>
      <c r="AI30" s="271">
        <f t="shared" si="15"/>
        <v>202.8046</v>
      </c>
      <c r="AJ30" s="255">
        <f t="shared" si="15"/>
        <v>0</v>
      </c>
      <c r="AK30" s="207">
        <f t="shared" si="16"/>
        <v>-1</v>
      </c>
      <c r="AN30" s="279"/>
    </row>
    <row r="31" s="194" customFormat="1" ht="20.1" customHeight="1" spans="1:40">
      <c r="A31" s="10">
        <v>28</v>
      </c>
      <c r="B31" s="215">
        <v>38.2112</v>
      </c>
      <c r="C31" s="206"/>
      <c r="D31" s="212">
        <f t="shared" si="2"/>
        <v>-1</v>
      </c>
      <c r="E31" s="213">
        <v>40.6357</v>
      </c>
      <c r="F31" s="209"/>
      <c r="G31" s="207">
        <f t="shared" si="3"/>
        <v>-1</v>
      </c>
      <c r="H31" s="213">
        <v>54.8227</v>
      </c>
      <c r="I31" s="209"/>
      <c r="J31" s="207">
        <f t="shared" si="4"/>
        <v>-1</v>
      </c>
      <c r="K31" s="213">
        <v>35.621</v>
      </c>
      <c r="L31" s="244"/>
      <c r="M31" s="207">
        <f t="shared" si="5"/>
        <v>-1</v>
      </c>
      <c r="N31" s="215">
        <v>7.4205</v>
      </c>
      <c r="O31" s="244"/>
      <c r="P31" s="207">
        <f t="shared" si="6"/>
        <v>-1</v>
      </c>
      <c r="Q31" s="215">
        <v>9.3545</v>
      </c>
      <c r="R31" s="244"/>
      <c r="S31" s="207">
        <f t="shared" si="7"/>
        <v>-1</v>
      </c>
      <c r="T31" s="213">
        <v>8.8328</v>
      </c>
      <c r="U31" s="244"/>
      <c r="V31" s="207">
        <f t="shared" si="8"/>
        <v>-1</v>
      </c>
      <c r="W31" s="215">
        <v>3.3182</v>
      </c>
      <c r="X31" s="244"/>
      <c r="Y31" s="264">
        <f t="shared" si="9"/>
        <v>-1</v>
      </c>
      <c r="Z31" s="256">
        <v>2.2445</v>
      </c>
      <c r="AA31" s="257"/>
      <c r="AB31" s="264">
        <f t="shared" si="10"/>
        <v>-1</v>
      </c>
      <c r="AC31" s="254">
        <f t="shared" si="0"/>
        <v>169.2906</v>
      </c>
      <c r="AD31" s="255">
        <f t="shared" si="1"/>
        <v>0</v>
      </c>
      <c r="AE31" s="207">
        <f t="shared" si="11"/>
        <v>-1</v>
      </c>
      <c r="AF31" s="254">
        <f t="shared" si="12"/>
        <v>31.1705</v>
      </c>
      <c r="AG31" s="255">
        <f t="shared" si="13"/>
        <v>0</v>
      </c>
      <c r="AH31" s="207">
        <f t="shared" si="14"/>
        <v>-1</v>
      </c>
      <c r="AI31" s="271">
        <f t="shared" si="15"/>
        <v>200.4611</v>
      </c>
      <c r="AJ31" s="255">
        <f t="shared" si="15"/>
        <v>0</v>
      </c>
      <c r="AK31" s="207">
        <f t="shared" si="16"/>
        <v>-1</v>
      </c>
      <c r="AN31" s="279"/>
    </row>
    <row r="32" s="194" customFormat="1" ht="20.1" customHeight="1" spans="1:40">
      <c r="A32" s="10">
        <v>29</v>
      </c>
      <c r="B32" s="215">
        <v>38.3552</v>
      </c>
      <c r="C32" s="206"/>
      <c r="D32" s="212">
        <f t="shared" si="2"/>
        <v>-1</v>
      </c>
      <c r="E32" s="213">
        <v>42.2954</v>
      </c>
      <c r="F32" s="209"/>
      <c r="G32" s="207">
        <f t="shared" si="3"/>
        <v>-1</v>
      </c>
      <c r="H32" s="213">
        <v>52.5715</v>
      </c>
      <c r="I32" s="209"/>
      <c r="J32" s="207">
        <f t="shared" si="4"/>
        <v>-1</v>
      </c>
      <c r="K32" s="213">
        <v>36.059</v>
      </c>
      <c r="L32" s="244"/>
      <c r="M32" s="207">
        <f t="shared" si="5"/>
        <v>-1</v>
      </c>
      <c r="N32" s="215">
        <v>7.081</v>
      </c>
      <c r="O32" s="244"/>
      <c r="P32" s="207">
        <f t="shared" si="6"/>
        <v>-1</v>
      </c>
      <c r="Q32" s="215">
        <v>9.5109</v>
      </c>
      <c r="R32" s="244"/>
      <c r="S32" s="207">
        <f t="shared" si="7"/>
        <v>-1</v>
      </c>
      <c r="T32" s="213">
        <v>9.2581</v>
      </c>
      <c r="U32" s="244"/>
      <c r="V32" s="207">
        <f t="shared" si="8"/>
        <v>-1</v>
      </c>
      <c r="W32" s="215">
        <v>3.4236</v>
      </c>
      <c r="X32" s="244"/>
      <c r="Y32" s="264">
        <f t="shared" si="9"/>
        <v>-1</v>
      </c>
      <c r="Z32" s="256">
        <v>2.4167</v>
      </c>
      <c r="AA32" s="257"/>
      <c r="AB32" s="264">
        <f t="shared" si="10"/>
        <v>-1</v>
      </c>
      <c r="AC32" s="254">
        <f t="shared" si="0"/>
        <v>169.2811</v>
      </c>
      <c r="AD32" s="255">
        <f t="shared" si="1"/>
        <v>0</v>
      </c>
      <c r="AE32" s="207">
        <f t="shared" si="11"/>
        <v>-1</v>
      </c>
      <c r="AF32" s="254">
        <f t="shared" si="12"/>
        <v>31.6903</v>
      </c>
      <c r="AG32" s="255">
        <f t="shared" si="13"/>
        <v>0</v>
      </c>
      <c r="AH32" s="207">
        <f t="shared" si="14"/>
        <v>-1</v>
      </c>
      <c r="AI32" s="271">
        <f t="shared" si="15"/>
        <v>200.9714</v>
      </c>
      <c r="AJ32" s="255">
        <f t="shared" si="15"/>
        <v>0</v>
      </c>
      <c r="AK32" s="207">
        <f t="shared" si="16"/>
        <v>-1</v>
      </c>
      <c r="AN32" s="279"/>
    </row>
    <row r="33" s="194" customFormat="1" ht="20.1" customHeight="1" spans="1:40">
      <c r="A33" s="10">
        <v>30</v>
      </c>
      <c r="B33" s="216">
        <v>38.0352</v>
      </c>
      <c r="C33" s="206"/>
      <c r="D33" s="212">
        <f t="shared" si="2"/>
        <v>-1</v>
      </c>
      <c r="E33" s="213">
        <v>42.4805</v>
      </c>
      <c r="F33" s="209"/>
      <c r="G33" s="207">
        <f t="shared" si="3"/>
        <v>-1</v>
      </c>
      <c r="H33" s="213">
        <v>52.575</v>
      </c>
      <c r="I33" s="209"/>
      <c r="J33" s="207">
        <f t="shared" si="4"/>
        <v>-1</v>
      </c>
      <c r="K33" s="213">
        <v>36.896</v>
      </c>
      <c r="L33" s="244">
        <v>36.896</v>
      </c>
      <c r="M33" s="207">
        <f t="shared" si="5"/>
        <v>0</v>
      </c>
      <c r="N33" s="215">
        <v>7.372</v>
      </c>
      <c r="O33" s="244"/>
      <c r="P33" s="207">
        <f t="shared" si="6"/>
        <v>-1</v>
      </c>
      <c r="Q33" s="215">
        <v>9.4371</v>
      </c>
      <c r="R33" s="244"/>
      <c r="S33" s="207">
        <f t="shared" si="7"/>
        <v>-1</v>
      </c>
      <c r="T33" s="213">
        <v>9.3084</v>
      </c>
      <c r="U33" s="244"/>
      <c r="V33" s="207">
        <f t="shared" si="8"/>
        <v>-1</v>
      </c>
      <c r="W33" s="215">
        <v>3.3412</v>
      </c>
      <c r="X33" s="244"/>
      <c r="Y33" s="264">
        <f t="shared" si="9"/>
        <v>-1</v>
      </c>
      <c r="Z33" s="256">
        <v>2.3802</v>
      </c>
      <c r="AA33" s="257"/>
      <c r="AB33" s="264">
        <f t="shared" si="10"/>
        <v>-1</v>
      </c>
      <c r="AC33" s="254">
        <f t="shared" si="0"/>
        <v>169.9867</v>
      </c>
      <c r="AD33" s="255">
        <f t="shared" si="1"/>
        <v>36.896</v>
      </c>
      <c r="AE33" s="207">
        <f t="shared" si="11"/>
        <v>-0.782947724733759</v>
      </c>
      <c r="AF33" s="254">
        <f t="shared" si="12"/>
        <v>31.8389</v>
      </c>
      <c r="AG33" s="255">
        <f t="shared" si="13"/>
        <v>0</v>
      </c>
      <c r="AH33" s="207">
        <f t="shared" si="14"/>
        <v>-1</v>
      </c>
      <c r="AI33" s="271">
        <f t="shared" si="15"/>
        <v>201.8256</v>
      </c>
      <c r="AJ33" s="255">
        <f t="shared" si="15"/>
        <v>36.896</v>
      </c>
      <c r="AK33" s="207">
        <f t="shared" si="16"/>
        <v>-0.817188701532412</v>
      </c>
      <c r="AN33" s="279"/>
    </row>
    <row r="34" s="194" customFormat="1" ht="20.1" customHeight="1" spans="1:37">
      <c r="A34" s="10"/>
      <c r="B34" s="216"/>
      <c r="C34" s="217"/>
      <c r="D34" s="218"/>
      <c r="E34" s="219"/>
      <c r="F34" s="220"/>
      <c r="G34" s="221"/>
      <c r="H34" s="219"/>
      <c r="I34" s="220"/>
      <c r="J34" s="221"/>
      <c r="K34" s="219"/>
      <c r="L34" s="246"/>
      <c r="M34" s="221"/>
      <c r="N34" s="216"/>
      <c r="O34" s="246"/>
      <c r="P34" s="221"/>
      <c r="Q34" s="216"/>
      <c r="R34" s="246"/>
      <c r="S34" s="221"/>
      <c r="T34" s="219"/>
      <c r="U34" s="246"/>
      <c r="V34" s="221"/>
      <c r="W34" s="248"/>
      <c r="X34" s="246"/>
      <c r="Y34" s="277"/>
      <c r="Z34" s="278"/>
      <c r="AA34" s="246"/>
      <c r="AB34" s="277"/>
      <c r="AC34" s="259"/>
      <c r="AD34" s="260"/>
      <c r="AE34" s="221"/>
      <c r="AF34" s="259"/>
      <c r="AG34" s="255">
        <f t="shared" si="13"/>
        <v>0</v>
      </c>
      <c r="AH34" s="221"/>
      <c r="AI34" s="272"/>
      <c r="AJ34" s="260"/>
      <c r="AK34" s="221"/>
    </row>
    <row r="35" s="194" customFormat="1" ht="20.1" customHeight="1" spans="1:37">
      <c r="A35" s="222" t="s">
        <v>19</v>
      </c>
      <c r="B35" s="223">
        <f t="shared" ref="B35:U35" si="17">SUM(B4:B34)</f>
        <v>1123.0988</v>
      </c>
      <c r="C35" s="224">
        <f t="shared" si="17"/>
        <v>0</v>
      </c>
      <c r="D35" s="225">
        <f t="shared" si="2"/>
        <v>-1</v>
      </c>
      <c r="E35" s="210">
        <f t="shared" si="17"/>
        <v>1266.2116</v>
      </c>
      <c r="F35" s="226">
        <f t="shared" si="17"/>
        <v>0</v>
      </c>
      <c r="G35" s="225">
        <f t="shared" si="3"/>
        <v>-1</v>
      </c>
      <c r="H35" s="210">
        <f t="shared" si="17"/>
        <v>1702.3611</v>
      </c>
      <c r="I35" s="247">
        <f t="shared" si="17"/>
        <v>0</v>
      </c>
      <c r="J35" s="225">
        <f t="shared" si="4"/>
        <v>-1</v>
      </c>
      <c r="K35" s="210">
        <f t="shared" si="17"/>
        <v>1047.964</v>
      </c>
      <c r="L35" s="247">
        <f t="shared" si="17"/>
        <v>36.896</v>
      </c>
      <c r="M35" s="225">
        <f t="shared" si="5"/>
        <v>-0.964792683718143</v>
      </c>
      <c r="N35" s="210">
        <f t="shared" si="17"/>
        <v>219.1715</v>
      </c>
      <c r="O35" s="224">
        <f t="shared" si="17"/>
        <v>0</v>
      </c>
      <c r="P35" s="225">
        <f t="shared" si="6"/>
        <v>-1</v>
      </c>
      <c r="Q35" s="210">
        <f t="shared" si="17"/>
        <v>290.4525</v>
      </c>
      <c r="R35" s="224">
        <f t="shared" si="17"/>
        <v>0</v>
      </c>
      <c r="S35" s="225">
        <f t="shared" si="7"/>
        <v>-1</v>
      </c>
      <c r="T35" s="210">
        <f t="shared" si="17"/>
        <v>265.5134</v>
      </c>
      <c r="U35" s="247">
        <f t="shared" si="17"/>
        <v>0</v>
      </c>
      <c r="V35" s="225">
        <f t="shared" si="8"/>
        <v>-1</v>
      </c>
      <c r="W35" s="223">
        <f t="shared" ref="W35:X35" si="18">SUM(W4:W34)</f>
        <v>101.5258</v>
      </c>
      <c r="X35" s="249">
        <f t="shared" si="18"/>
        <v>0</v>
      </c>
      <c r="Y35" s="261">
        <f t="shared" si="9"/>
        <v>-1</v>
      </c>
      <c r="Z35" s="262">
        <f t="shared" ref="Z35" si="19">SUM(Z4:Z34)</f>
        <v>70.1319</v>
      </c>
      <c r="AA35" s="263">
        <f t="shared" ref="AA35" si="20">SUM(AA4:AA34)</f>
        <v>0</v>
      </c>
      <c r="AB35" s="261">
        <f t="shared" ref="AB35:AB38" si="21">(AA35-Z35)/Z35</f>
        <v>-1</v>
      </c>
      <c r="AC35" s="210">
        <f t="shared" ref="AC35:AD35" si="22">SUM(AC4:AC34)</f>
        <v>5139.6355</v>
      </c>
      <c r="AD35" s="224">
        <f t="shared" si="22"/>
        <v>36.896</v>
      </c>
      <c r="AE35" s="225">
        <f t="shared" si="11"/>
        <v>-0.992821280808727</v>
      </c>
      <c r="AF35" s="210">
        <f t="shared" ref="AF35" si="23">SUM(AF4:AF34)</f>
        <v>946.7951</v>
      </c>
      <c r="AG35" s="273">
        <f>O35+R35+U35+X35+Z35</f>
        <v>70.1319</v>
      </c>
      <c r="AH35" s="225">
        <f t="shared" si="14"/>
        <v>-0.925927056445476</v>
      </c>
      <c r="AI35" s="210">
        <f t="shared" ref="AI35" si="24">SUM(AI4:AI34)</f>
        <v>6086.4306</v>
      </c>
      <c r="AJ35" s="273">
        <f t="shared" si="15"/>
        <v>107.0279</v>
      </c>
      <c r="AK35" s="225">
        <f t="shared" si="16"/>
        <v>-0.982415325659016</v>
      </c>
    </row>
    <row r="36" s="194" customFormat="1" ht="20.1" customHeight="1" spans="1:37">
      <c r="A36" s="227" t="s">
        <v>65</v>
      </c>
      <c r="B36" s="228">
        <f t="shared" ref="B36:U36" si="25">AVERAGE(B4:B34)</f>
        <v>37.4366266666667</v>
      </c>
      <c r="C36" s="229" t="e">
        <f t="shared" si="25"/>
        <v>#DIV/0!</v>
      </c>
      <c r="D36" s="212" t="e">
        <f t="shared" si="2"/>
        <v>#DIV/0!</v>
      </c>
      <c r="E36" s="230">
        <f t="shared" si="25"/>
        <v>42.2070533333333</v>
      </c>
      <c r="F36" s="231" t="e">
        <f t="shared" si="25"/>
        <v>#DIV/0!</v>
      </c>
      <c r="G36" s="212" t="e">
        <f t="shared" si="3"/>
        <v>#DIV/0!</v>
      </c>
      <c r="H36" s="230">
        <f t="shared" si="25"/>
        <v>56.74537</v>
      </c>
      <c r="I36" s="231" t="e">
        <f t="shared" si="25"/>
        <v>#DIV/0!</v>
      </c>
      <c r="J36" s="212" t="e">
        <f t="shared" si="4"/>
        <v>#DIV/0!</v>
      </c>
      <c r="K36" s="230">
        <f t="shared" si="25"/>
        <v>34.9321333333333</v>
      </c>
      <c r="L36" s="231">
        <f t="shared" si="25"/>
        <v>36.896</v>
      </c>
      <c r="M36" s="212">
        <f t="shared" si="5"/>
        <v>0.0562194884557106</v>
      </c>
      <c r="N36" s="230">
        <f t="shared" si="25"/>
        <v>7.30571666666667</v>
      </c>
      <c r="O36" s="229" t="e">
        <f t="shared" si="25"/>
        <v>#DIV/0!</v>
      </c>
      <c r="P36" s="212" t="e">
        <f t="shared" si="6"/>
        <v>#DIV/0!</v>
      </c>
      <c r="Q36" s="230">
        <f t="shared" si="25"/>
        <v>9.68175</v>
      </c>
      <c r="R36" s="229" t="e">
        <f t="shared" si="25"/>
        <v>#DIV/0!</v>
      </c>
      <c r="S36" s="212" t="e">
        <f t="shared" si="7"/>
        <v>#DIV/0!</v>
      </c>
      <c r="T36" s="230">
        <f t="shared" si="25"/>
        <v>8.85044666666667</v>
      </c>
      <c r="U36" s="231" t="e">
        <f t="shared" si="25"/>
        <v>#DIV/0!</v>
      </c>
      <c r="V36" s="207" t="e">
        <f t="shared" si="8"/>
        <v>#DIV/0!</v>
      </c>
      <c r="W36" s="215">
        <f t="shared" ref="W36:X36" si="26">AVERAGE(W4:W34)</f>
        <v>3.38419333333333</v>
      </c>
      <c r="X36" s="244" t="e">
        <f t="shared" si="26"/>
        <v>#DIV/0!</v>
      </c>
      <c r="Y36" s="264" t="e">
        <f t="shared" si="9"/>
        <v>#DIV/0!</v>
      </c>
      <c r="Z36" s="265">
        <f t="shared" ref="Z36:AA36" si="27">AVERAGE(Z4:Z34)</f>
        <v>2.33773</v>
      </c>
      <c r="AA36" s="266" t="e">
        <f t="shared" si="27"/>
        <v>#DIV/0!</v>
      </c>
      <c r="AB36" s="264" t="e">
        <f t="shared" si="21"/>
        <v>#DIV/0!</v>
      </c>
      <c r="AC36" s="230">
        <f t="shared" ref="AC36" si="28">AVERAGE(AC4:AC34)</f>
        <v>171.321183333333</v>
      </c>
      <c r="AD36" s="229">
        <f t="shared" ref="AD36" si="29">AVERAGE(AD4:AD34)</f>
        <v>1.22986666666667</v>
      </c>
      <c r="AE36" s="212">
        <f t="shared" si="11"/>
        <v>-0.992821280808727</v>
      </c>
      <c r="AF36" s="230">
        <f t="shared" ref="AF36" si="30">AVERAGE(AF4:AF34)</f>
        <v>31.5598366666667</v>
      </c>
      <c r="AG36" s="255" t="e">
        <f>O36+R36+U36+X36</f>
        <v>#DIV/0!</v>
      </c>
      <c r="AH36" s="212" t="e">
        <f t="shared" si="14"/>
        <v>#DIV/0!</v>
      </c>
      <c r="AI36" s="230">
        <f t="shared" ref="AI36" si="31">AVERAGE(AI4:AI34)</f>
        <v>202.88102</v>
      </c>
      <c r="AJ36" s="255" t="e">
        <f t="shared" si="15"/>
        <v>#DIV/0!</v>
      </c>
      <c r="AK36" s="207" t="e">
        <f t="shared" si="16"/>
        <v>#DIV/0!</v>
      </c>
    </row>
    <row r="37" s="194" customFormat="1" ht="20.1" customHeight="1" spans="1:37">
      <c r="A37" s="232" t="s">
        <v>66</v>
      </c>
      <c r="B37" s="228">
        <f t="shared" ref="B37:U37" si="32">MAX(B4:B34)</f>
        <v>38.6624</v>
      </c>
      <c r="C37" s="229">
        <f t="shared" si="32"/>
        <v>0</v>
      </c>
      <c r="D37" s="212">
        <f t="shared" si="2"/>
        <v>-1</v>
      </c>
      <c r="E37" s="230">
        <f t="shared" si="32"/>
        <v>45.0947</v>
      </c>
      <c r="F37" s="231">
        <f t="shared" si="32"/>
        <v>0</v>
      </c>
      <c r="G37" s="212">
        <f t="shared" si="3"/>
        <v>-1</v>
      </c>
      <c r="H37" s="230">
        <f t="shared" si="32"/>
        <v>61.9073</v>
      </c>
      <c r="I37" s="231">
        <f t="shared" si="32"/>
        <v>0</v>
      </c>
      <c r="J37" s="212">
        <f t="shared" si="4"/>
        <v>-1</v>
      </c>
      <c r="K37" s="230">
        <f t="shared" si="32"/>
        <v>37.308</v>
      </c>
      <c r="L37" s="231">
        <f t="shared" si="32"/>
        <v>36.896</v>
      </c>
      <c r="M37" s="212">
        <f t="shared" si="5"/>
        <v>-0.0110432078910689</v>
      </c>
      <c r="N37" s="230">
        <f t="shared" si="32"/>
        <v>7.6242</v>
      </c>
      <c r="O37" s="229">
        <f t="shared" si="32"/>
        <v>0</v>
      </c>
      <c r="P37" s="212">
        <f t="shared" si="6"/>
        <v>-1</v>
      </c>
      <c r="Q37" s="230">
        <f t="shared" si="32"/>
        <v>10.7818</v>
      </c>
      <c r="R37" s="229">
        <f t="shared" si="32"/>
        <v>0</v>
      </c>
      <c r="S37" s="212">
        <f t="shared" si="7"/>
        <v>-1</v>
      </c>
      <c r="T37" s="230">
        <f t="shared" si="32"/>
        <v>9.5078</v>
      </c>
      <c r="U37" s="231">
        <f t="shared" si="32"/>
        <v>0</v>
      </c>
      <c r="V37" s="207">
        <f t="shared" si="8"/>
        <v>-1</v>
      </c>
      <c r="W37" s="215">
        <f t="shared" ref="W37:X37" si="33">MAX(W4:W34)</f>
        <v>4</v>
      </c>
      <c r="X37" s="244">
        <f t="shared" si="33"/>
        <v>0</v>
      </c>
      <c r="Y37" s="264">
        <f t="shared" si="9"/>
        <v>-1</v>
      </c>
      <c r="Z37" s="265">
        <f t="shared" ref="Z37:AA37" si="34">MAX(Z4:Z34)</f>
        <v>2.5099</v>
      </c>
      <c r="AA37" s="266">
        <f t="shared" si="34"/>
        <v>0</v>
      </c>
      <c r="AB37" s="264">
        <f t="shared" si="21"/>
        <v>-1</v>
      </c>
      <c r="AC37" s="230">
        <f t="shared" ref="AC37" si="35">MAX(AC4:AC34)</f>
        <v>179.5338</v>
      </c>
      <c r="AD37" s="229">
        <f t="shared" ref="AD37" si="36">MAX(AD4:AD34)</f>
        <v>36.896</v>
      </c>
      <c r="AE37" s="212">
        <f t="shared" si="11"/>
        <v>-0.794489951195819</v>
      </c>
      <c r="AF37" s="230">
        <f t="shared" ref="AF37" si="37">MAX(AF4:AF34)</f>
        <v>33.2137</v>
      </c>
      <c r="AG37" s="255">
        <f>O37+R37+U37+X37</f>
        <v>0</v>
      </c>
      <c r="AH37" s="212">
        <f t="shared" si="14"/>
        <v>-1</v>
      </c>
      <c r="AI37" s="230">
        <f t="shared" ref="AI37" si="38">MAX(AI4:AI34)</f>
        <v>212.6133</v>
      </c>
      <c r="AJ37" s="255">
        <f t="shared" si="15"/>
        <v>36.896</v>
      </c>
      <c r="AK37" s="207">
        <f t="shared" si="16"/>
        <v>-0.826464289863334</v>
      </c>
    </row>
    <row r="38" s="194" customFormat="1" ht="20.1" customHeight="1" spans="1:37">
      <c r="A38" s="233" t="s">
        <v>67</v>
      </c>
      <c r="B38" s="234">
        <f t="shared" ref="B38:I38" si="39">MIN(B4:B34)</f>
        <v>36.1216</v>
      </c>
      <c r="C38" s="235">
        <f t="shared" si="39"/>
        <v>0</v>
      </c>
      <c r="D38" s="236">
        <f t="shared" si="2"/>
        <v>-1</v>
      </c>
      <c r="E38" s="237">
        <f t="shared" si="39"/>
        <v>36.8097</v>
      </c>
      <c r="F38" s="238">
        <f t="shared" si="39"/>
        <v>0</v>
      </c>
      <c r="G38" s="236">
        <f t="shared" si="3"/>
        <v>-1</v>
      </c>
      <c r="H38" s="237">
        <f t="shared" si="39"/>
        <v>51.4588</v>
      </c>
      <c r="I38" s="238">
        <f t="shared" si="39"/>
        <v>0</v>
      </c>
      <c r="J38" s="236">
        <f t="shared" si="4"/>
        <v>-1</v>
      </c>
      <c r="K38" s="237">
        <f t="shared" ref="K38:AD38" si="40">MIN(K4:K34)</f>
        <v>31.033</v>
      </c>
      <c r="L38" s="238">
        <f t="shared" si="40"/>
        <v>36.896</v>
      </c>
      <c r="M38" s="236">
        <f t="shared" si="5"/>
        <v>0.188927915444849</v>
      </c>
      <c r="N38" s="237">
        <f t="shared" si="40"/>
        <v>7.081</v>
      </c>
      <c r="O38" s="235">
        <f t="shared" si="40"/>
        <v>0</v>
      </c>
      <c r="P38" s="236">
        <f t="shared" si="6"/>
        <v>-1</v>
      </c>
      <c r="Q38" s="237">
        <f t="shared" si="40"/>
        <v>8.9649</v>
      </c>
      <c r="R38" s="235">
        <f t="shared" si="40"/>
        <v>0</v>
      </c>
      <c r="S38" s="236">
        <f t="shared" si="7"/>
        <v>-1</v>
      </c>
      <c r="T38" s="237">
        <f t="shared" si="40"/>
        <v>7.6039</v>
      </c>
      <c r="U38" s="238">
        <f t="shared" si="40"/>
        <v>0</v>
      </c>
      <c r="V38" s="250">
        <f t="shared" si="8"/>
        <v>-1</v>
      </c>
      <c r="W38" s="251">
        <f t="shared" ref="W38:X38" si="41">MIN(W4:W34)</f>
        <v>3.0363</v>
      </c>
      <c r="X38" s="252">
        <f t="shared" si="41"/>
        <v>0</v>
      </c>
      <c r="Y38" s="267">
        <f t="shared" si="9"/>
        <v>-1</v>
      </c>
      <c r="Z38" s="268">
        <f t="shared" ref="Z38:AA38" si="42">MIN(Z4:Z34)</f>
        <v>2.1223</v>
      </c>
      <c r="AA38" s="269">
        <f t="shared" si="42"/>
        <v>0</v>
      </c>
      <c r="AB38" s="267">
        <f t="shared" si="21"/>
        <v>-1</v>
      </c>
      <c r="AC38" s="237">
        <f t="shared" ref="AC38" si="43">MIN(AC4:AC34)</f>
        <v>157.3702</v>
      </c>
      <c r="AD38" s="235">
        <f t="shared" si="40"/>
        <v>0</v>
      </c>
      <c r="AE38" s="236">
        <f t="shared" si="11"/>
        <v>-1</v>
      </c>
      <c r="AF38" s="237">
        <f t="shared" ref="AF38" si="44">MIN(AF4:AF34)</f>
        <v>29.8784</v>
      </c>
      <c r="AG38" s="274">
        <f>O38+R38+U38+X38</f>
        <v>0</v>
      </c>
      <c r="AH38" s="236">
        <f t="shared" si="14"/>
        <v>-1</v>
      </c>
      <c r="AI38" s="237">
        <f t="shared" ref="AI38" si="45">MIN(AI4:AI34)</f>
        <v>187.4155</v>
      </c>
      <c r="AJ38" s="274">
        <f t="shared" si="15"/>
        <v>0</v>
      </c>
      <c r="AK38" s="250">
        <f t="shared" si="16"/>
        <v>-1</v>
      </c>
    </row>
    <row r="39" spans="3:3">
      <c r="C39" s="92"/>
    </row>
    <row r="40" spans="3:3">
      <c r="C40" s="92"/>
    </row>
    <row r="41" spans="3:3">
      <c r="C41" s="92"/>
    </row>
    <row r="42" spans="2:32">
      <c r="B42" s="275"/>
      <c r="C42" s="92"/>
      <c r="E42" s="275"/>
      <c r="H42" s="275"/>
      <c r="K42" s="275"/>
      <c r="N42" s="275"/>
      <c r="Q42" s="275"/>
      <c r="T42" s="275"/>
      <c r="W42" s="275"/>
      <c r="AC42" s="275"/>
      <c r="AF42" s="275"/>
    </row>
    <row r="43" spans="3:3">
      <c r="C43" s="92"/>
    </row>
    <row r="44" spans="3:3">
      <c r="C44" s="92"/>
    </row>
    <row r="45" spans="3:3">
      <c r="C45" s="92"/>
    </row>
    <row r="46" spans="3:3">
      <c r="C46" s="92"/>
    </row>
    <row r="47" spans="3:3">
      <c r="C47" s="92"/>
    </row>
    <row r="48" spans="3:3">
      <c r="C48" s="92"/>
    </row>
    <row r="49" spans="3:3">
      <c r="C49" s="92"/>
    </row>
    <row r="50" spans="3:3">
      <c r="C50" s="92"/>
    </row>
    <row r="51" spans="3:3">
      <c r="C51" s="92"/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AK38"/>
  <sheetViews>
    <sheetView zoomScale="115" zoomScaleNormal="115" workbookViewId="0">
      <pane xSplit="1" ySplit="3" topLeftCell="L31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3.3333333333333" style="89" customWidth="1"/>
    <col min="2" max="3" width="7.66666666666667" customWidth="1"/>
    <col min="4" max="4" width="8.21666666666667" customWidth="1"/>
    <col min="5" max="8" width="7.66666666666667" customWidth="1"/>
    <col min="9" max="9" width="8.10833333333333" customWidth="1"/>
    <col min="10" max="10" width="9.44166666666667" customWidth="1"/>
    <col min="11" max="11" width="9" customWidth="1"/>
    <col min="12" max="12" width="9.10833333333333" customWidth="1"/>
    <col min="13" max="13" width="8.44166666666667" customWidth="1"/>
    <col min="14" max="15" width="7.66666666666667" customWidth="1"/>
    <col min="16" max="16" width="9.21666666666667" customWidth="1"/>
    <col min="17" max="18" width="7.66666666666667" customWidth="1"/>
    <col min="19" max="21" width="7.88333333333333" customWidth="1"/>
    <col min="22" max="22" width="12" customWidth="1"/>
    <col min="23" max="24" width="7.66666666666667" customWidth="1"/>
    <col min="25" max="25" width="8.66666666666667" customWidth="1"/>
    <col min="26" max="26" width="9.44166666666667" customWidth="1"/>
    <col min="27" max="27" width="7.88333333333333" customWidth="1"/>
    <col min="28" max="28" width="9.21666666666667" customWidth="1"/>
    <col min="29" max="29" width="10.2166666666667" customWidth="1"/>
    <col min="30" max="30" width="7.66666666666667" customWidth="1"/>
    <col min="31" max="31" width="9.775" customWidth="1"/>
    <col min="32" max="33" width="7.66666666666667" customWidth="1"/>
    <col min="34" max="34" width="9" customWidth="1"/>
  </cols>
  <sheetData>
    <row r="1" s="89" customFormat="1" ht="48.75" customHeight="1" spans="1:37">
      <c r="A1" s="2" t="s">
        <v>77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18.7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37.888</v>
      </c>
      <c r="C4" s="206"/>
      <c r="D4" s="207">
        <f>(C4-B4)/B4</f>
        <v>-1</v>
      </c>
      <c r="E4" s="208">
        <v>37.3642</v>
      </c>
      <c r="F4" s="209"/>
      <c r="G4" s="207">
        <f>(F4-E4)/E4</f>
        <v>-1</v>
      </c>
      <c r="H4" s="210">
        <v>53.8712</v>
      </c>
      <c r="I4" s="209"/>
      <c r="J4" s="207">
        <f>(I4-H4)/H4</f>
        <v>-1</v>
      </c>
      <c r="K4" s="208">
        <v>33.723</v>
      </c>
      <c r="L4" s="244"/>
      <c r="M4" s="207">
        <f>(L4-K4)/K4</f>
        <v>-1</v>
      </c>
      <c r="N4" s="245">
        <v>6.8676</v>
      </c>
      <c r="O4" s="244"/>
      <c r="P4" s="207">
        <f>(O4-N4)/N4</f>
        <v>-1</v>
      </c>
      <c r="Q4" s="223">
        <v>9.6088</v>
      </c>
      <c r="R4" s="244"/>
      <c r="S4" s="207">
        <f>(R4-Q4)/Q4</f>
        <v>-1</v>
      </c>
      <c r="T4" s="208">
        <v>8.8234</v>
      </c>
      <c r="U4" s="244"/>
      <c r="V4" s="207">
        <f>(U4-T4)/T4</f>
        <v>-1</v>
      </c>
      <c r="W4" s="245">
        <v>3.2318</v>
      </c>
      <c r="X4" s="244"/>
      <c r="Y4" s="207">
        <f>(X4-W4)/W4</f>
        <v>-1</v>
      </c>
      <c r="Z4" s="253">
        <v>2.2779</v>
      </c>
      <c r="AA4" s="244"/>
      <c r="AB4" s="207">
        <f>(AA4-Z4)/Z4</f>
        <v>-1</v>
      </c>
      <c r="AC4" s="254">
        <f t="shared" ref="AC4:AC34" si="0">B4+E4+H4+K4</f>
        <v>162.8464</v>
      </c>
      <c r="AD4" s="255">
        <f t="shared" ref="AD4:AD34" si="1">C4+F4+I4+L4</f>
        <v>0</v>
      </c>
      <c r="AE4" s="207">
        <f>(AD4-AC4)/AC4</f>
        <v>-1</v>
      </c>
      <c r="AF4" s="254">
        <f>N4+Q4+T4+W4+Z4</f>
        <v>30.8095</v>
      </c>
      <c r="AG4" s="255">
        <f>O4+R4+U4+X4+AA4</f>
        <v>0</v>
      </c>
      <c r="AH4" s="207">
        <f>(AG4-AF4)/AF4</f>
        <v>-1</v>
      </c>
      <c r="AI4" s="271">
        <f>AC4+AF4</f>
        <v>193.6559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37.8816</v>
      </c>
      <c r="C5" s="206"/>
      <c r="D5" s="212">
        <f t="shared" ref="D5:D38" si="2">(C5-B5)/B5</f>
        <v>-1</v>
      </c>
      <c r="E5" s="213">
        <v>38.5286</v>
      </c>
      <c r="F5" s="209"/>
      <c r="G5" s="207">
        <f t="shared" ref="G5:G38" si="3">(F5-E5)/E5</f>
        <v>-1</v>
      </c>
      <c r="H5" s="213">
        <v>52.1063</v>
      </c>
      <c r="I5" s="209"/>
      <c r="J5" s="207">
        <f t="shared" ref="J5:J38" si="4">(I5-H5)/H5</f>
        <v>-1</v>
      </c>
      <c r="K5" s="213">
        <v>32.495</v>
      </c>
      <c r="L5" s="244"/>
      <c r="M5" s="207">
        <f t="shared" ref="M5:M38" si="5">(L5-K5)/K5</f>
        <v>-1</v>
      </c>
      <c r="N5" s="215">
        <v>6.9064</v>
      </c>
      <c r="O5" s="244"/>
      <c r="P5" s="207">
        <f t="shared" ref="P5:P38" si="6">(O5-N5)/N5</f>
        <v>-1</v>
      </c>
      <c r="Q5" s="215">
        <v>9.1635</v>
      </c>
      <c r="R5" s="244"/>
      <c r="S5" s="207">
        <f t="shared" ref="S5:S38" si="7">(R5-Q5)/Q5</f>
        <v>-1</v>
      </c>
      <c r="T5" s="213">
        <v>8.9608</v>
      </c>
      <c r="U5" s="244"/>
      <c r="V5" s="207">
        <f t="shared" ref="V5:V38" si="8">(U5-T5)/T5</f>
        <v>-1</v>
      </c>
      <c r="W5" s="215">
        <v>3.4861</v>
      </c>
      <c r="X5" s="244"/>
      <c r="Y5" s="207">
        <f t="shared" ref="Y5:Y38" si="9">(X5-W5)/W5</f>
        <v>-1</v>
      </c>
      <c r="Z5" s="256">
        <v>2.2784</v>
      </c>
      <c r="AA5" s="257"/>
      <c r="AB5" s="207">
        <f t="shared" ref="AB5:AB38" si="10">(AA5-Z5)/Z5</f>
        <v>-1</v>
      </c>
      <c r="AC5" s="254">
        <f t="shared" si="0"/>
        <v>161.0115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30.7952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191.8067</v>
      </c>
      <c r="AJ5" s="255">
        <f t="shared" ref="AJ5:AJ33" si="16">AD5+AG5</f>
        <v>0</v>
      </c>
      <c r="AK5" s="207">
        <f t="shared" ref="AK5:AK38" si="17">(AJ5-AI5)/AI5</f>
        <v>-1</v>
      </c>
    </row>
    <row r="6" s="193" customFormat="1" ht="20.1" customHeight="1" spans="1:37">
      <c r="A6" s="10">
        <v>3</v>
      </c>
      <c r="B6" s="211">
        <v>38.4576</v>
      </c>
      <c r="C6" s="206"/>
      <c r="D6" s="212">
        <f t="shared" si="2"/>
        <v>-1</v>
      </c>
      <c r="E6" s="214">
        <v>34.3846</v>
      </c>
      <c r="F6" s="209"/>
      <c r="G6" s="207">
        <f t="shared" si="3"/>
        <v>-1</v>
      </c>
      <c r="H6" s="214">
        <v>51.0142</v>
      </c>
      <c r="I6" s="209"/>
      <c r="J6" s="207">
        <f t="shared" si="4"/>
        <v>-1</v>
      </c>
      <c r="K6" s="214">
        <v>32.502</v>
      </c>
      <c r="L6" s="244"/>
      <c r="M6" s="207">
        <f t="shared" si="5"/>
        <v>-1</v>
      </c>
      <c r="N6" s="211">
        <v>7.1101</v>
      </c>
      <c r="O6" s="244"/>
      <c r="P6" s="207">
        <f t="shared" si="6"/>
        <v>-1</v>
      </c>
      <c r="Q6" s="211">
        <v>9.2467</v>
      </c>
      <c r="R6" s="244"/>
      <c r="S6" s="207">
        <f t="shared" si="7"/>
        <v>-1</v>
      </c>
      <c r="T6" s="214">
        <v>7.7924</v>
      </c>
      <c r="U6" s="244"/>
      <c r="V6" s="207">
        <f t="shared" si="8"/>
        <v>-1</v>
      </c>
      <c r="W6" s="211">
        <v>3.5883</v>
      </c>
      <c r="X6" s="244"/>
      <c r="Y6" s="207">
        <f t="shared" si="9"/>
        <v>-1</v>
      </c>
      <c r="Z6" s="256">
        <v>2.4003</v>
      </c>
      <c r="AA6" s="257"/>
      <c r="AB6" s="207">
        <f t="shared" si="10"/>
        <v>-1</v>
      </c>
      <c r="AC6" s="254">
        <f t="shared" si="0"/>
        <v>156.3584</v>
      </c>
      <c r="AD6" s="255">
        <f t="shared" si="1"/>
        <v>0</v>
      </c>
      <c r="AE6" s="207">
        <f t="shared" si="11"/>
        <v>-1</v>
      </c>
      <c r="AF6" s="254">
        <f t="shared" si="12"/>
        <v>30.1378</v>
      </c>
      <c r="AG6" s="255">
        <f t="shared" si="13"/>
        <v>0</v>
      </c>
      <c r="AH6" s="207">
        <f t="shared" si="14"/>
        <v>-1</v>
      </c>
      <c r="AI6" s="271">
        <f t="shared" si="15"/>
        <v>186.4962</v>
      </c>
      <c r="AJ6" s="255">
        <f t="shared" si="16"/>
        <v>0</v>
      </c>
      <c r="AK6" s="207">
        <f t="shared" si="17"/>
        <v>-1</v>
      </c>
    </row>
    <row r="7" s="194" customFormat="1" ht="20.1" customHeight="1" spans="1:37">
      <c r="A7" s="10">
        <v>4</v>
      </c>
      <c r="B7" s="215">
        <v>38.0832</v>
      </c>
      <c r="C7" s="206"/>
      <c r="D7" s="212">
        <f t="shared" si="2"/>
        <v>-1</v>
      </c>
      <c r="E7" s="213">
        <v>36.4297</v>
      </c>
      <c r="F7" s="209"/>
      <c r="G7" s="207">
        <f t="shared" si="3"/>
        <v>-1</v>
      </c>
      <c r="H7" s="213">
        <v>48.0296</v>
      </c>
      <c r="I7" s="209"/>
      <c r="J7" s="207">
        <f t="shared" si="4"/>
        <v>-1</v>
      </c>
      <c r="K7" s="213">
        <v>31.539</v>
      </c>
      <c r="L7" s="244"/>
      <c r="M7" s="207">
        <f t="shared" si="5"/>
        <v>-1</v>
      </c>
      <c r="N7" s="215">
        <v>7.1198</v>
      </c>
      <c r="O7" s="244"/>
      <c r="P7" s="207">
        <f t="shared" si="6"/>
        <v>-1</v>
      </c>
      <c r="Q7" s="215">
        <v>9.3493</v>
      </c>
      <c r="R7" s="244"/>
      <c r="S7" s="207">
        <f t="shared" si="7"/>
        <v>-1</v>
      </c>
      <c r="T7" s="213">
        <v>7.2599</v>
      </c>
      <c r="U7" s="244"/>
      <c r="V7" s="207">
        <f t="shared" si="8"/>
        <v>-1</v>
      </c>
      <c r="W7" s="215">
        <v>2.9902</v>
      </c>
      <c r="X7" s="244"/>
      <c r="Y7" s="207">
        <f t="shared" si="9"/>
        <v>-1</v>
      </c>
      <c r="Z7" s="256">
        <v>2.3829</v>
      </c>
      <c r="AA7" s="257"/>
      <c r="AB7" s="207">
        <f t="shared" si="10"/>
        <v>-1</v>
      </c>
      <c r="AC7" s="254">
        <f t="shared" si="0"/>
        <v>154.0815</v>
      </c>
      <c r="AD7" s="255">
        <f t="shared" si="1"/>
        <v>0</v>
      </c>
      <c r="AE7" s="207">
        <f t="shared" si="11"/>
        <v>-1</v>
      </c>
      <c r="AF7" s="254">
        <f t="shared" si="12"/>
        <v>29.1021</v>
      </c>
      <c r="AG7" s="255">
        <f t="shared" si="13"/>
        <v>0</v>
      </c>
      <c r="AH7" s="207">
        <f t="shared" si="14"/>
        <v>-1</v>
      </c>
      <c r="AI7" s="271">
        <f t="shared" si="15"/>
        <v>183.1836</v>
      </c>
      <c r="AJ7" s="255">
        <f t="shared" si="16"/>
        <v>0</v>
      </c>
      <c r="AK7" s="207">
        <f t="shared" si="17"/>
        <v>-1</v>
      </c>
    </row>
    <row r="8" s="194" customFormat="1" ht="20.1" customHeight="1" spans="1:37">
      <c r="A8" s="10">
        <v>5</v>
      </c>
      <c r="B8" s="215">
        <v>36.752</v>
      </c>
      <c r="C8" s="206"/>
      <c r="D8" s="212">
        <f t="shared" si="2"/>
        <v>-1</v>
      </c>
      <c r="E8" s="213">
        <v>33.3123</v>
      </c>
      <c r="F8" s="209"/>
      <c r="G8" s="207">
        <f t="shared" si="3"/>
        <v>-1</v>
      </c>
      <c r="H8" s="213">
        <v>51.1757</v>
      </c>
      <c r="I8" s="209"/>
      <c r="J8" s="207">
        <f t="shared" si="4"/>
        <v>-1</v>
      </c>
      <c r="K8" s="213">
        <v>32.023</v>
      </c>
      <c r="L8" s="244"/>
      <c r="M8" s="207">
        <f t="shared" si="5"/>
        <v>-1</v>
      </c>
      <c r="N8" s="215">
        <v>6.9937</v>
      </c>
      <c r="O8" s="244"/>
      <c r="P8" s="207">
        <f t="shared" si="6"/>
        <v>-1</v>
      </c>
      <c r="Q8" s="215">
        <v>9.4459</v>
      </c>
      <c r="R8" s="244"/>
      <c r="S8" s="207">
        <f t="shared" si="7"/>
        <v>-1</v>
      </c>
      <c r="T8" s="213">
        <v>6.4343</v>
      </c>
      <c r="U8" s="244"/>
      <c r="V8" s="207">
        <f t="shared" si="8"/>
        <v>-1</v>
      </c>
      <c r="W8" s="215">
        <v>2.9586</v>
      </c>
      <c r="X8" s="244"/>
      <c r="Y8" s="207">
        <f t="shared" si="9"/>
        <v>-1</v>
      </c>
      <c r="Z8" s="256">
        <v>2.2665</v>
      </c>
      <c r="AA8" s="257"/>
      <c r="AB8" s="207">
        <f t="shared" si="10"/>
        <v>-1</v>
      </c>
      <c r="AC8" s="254">
        <f t="shared" si="0"/>
        <v>153.263</v>
      </c>
      <c r="AD8" s="255">
        <f t="shared" si="1"/>
        <v>0</v>
      </c>
      <c r="AE8" s="207">
        <f t="shared" si="11"/>
        <v>-1</v>
      </c>
      <c r="AF8" s="254">
        <f t="shared" si="12"/>
        <v>28.099</v>
      </c>
      <c r="AG8" s="255">
        <f t="shared" si="13"/>
        <v>0</v>
      </c>
      <c r="AH8" s="207">
        <f t="shared" si="14"/>
        <v>-1</v>
      </c>
      <c r="AI8" s="271">
        <f t="shared" si="15"/>
        <v>181.362</v>
      </c>
      <c r="AJ8" s="255">
        <f t="shared" si="16"/>
        <v>0</v>
      </c>
      <c r="AK8" s="207">
        <f t="shared" si="17"/>
        <v>-1</v>
      </c>
    </row>
    <row r="9" s="194" customFormat="1" ht="20.1" customHeight="1" spans="1:37">
      <c r="A9" s="10">
        <v>6</v>
      </c>
      <c r="B9" s="215">
        <v>37.44</v>
      </c>
      <c r="C9" s="206"/>
      <c r="D9" s="212">
        <f t="shared" si="2"/>
        <v>-1</v>
      </c>
      <c r="E9" s="213">
        <v>34.1983</v>
      </c>
      <c r="F9" s="209"/>
      <c r="G9" s="207">
        <f t="shared" si="3"/>
        <v>-1</v>
      </c>
      <c r="H9" s="213">
        <v>53.2432</v>
      </c>
      <c r="I9" s="209"/>
      <c r="J9" s="207">
        <f t="shared" si="4"/>
        <v>-1</v>
      </c>
      <c r="K9" s="213">
        <v>31.453</v>
      </c>
      <c r="L9" s="244"/>
      <c r="M9" s="207">
        <f t="shared" si="5"/>
        <v>-1</v>
      </c>
      <c r="N9" s="215">
        <v>6.9743</v>
      </c>
      <c r="O9" s="244"/>
      <c r="P9" s="207">
        <f t="shared" si="6"/>
        <v>-1</v>
      </c>
      <c r="Q9" s="215">
        <v>9.021</v>
      </c>
      <c r="R9" s="244"/>
      <c r="S9" s="207">
        <f t="shared" si="7"/>
        <v>-1</v>
      </c>
      <c r="T9" s="213">
        <v>7.4109</v>
      </c>
      <c r="U9" s="244"/>
      <c r="V9" s="207">
        <f t="shared" si="8"/>
        <v>-1</v>
      </c>
      <c r="W9" s="215">
        <v>2.972</v>
      </c>
      <c r="X9" s="244"/>
      <c r="Y9" s="207">
        <f t="shared" si="9"/>
        <v>-1</v>
      </c>
      <c r="Z9" s="256">
        <v>2.4077</v>
      </c>
      <c r="AA9" s="257"/>
      <c r="AB9" s="207">
        <f t="shared" si="10"/>
        <v>-1</v>
      </c>
      <c r="AC9" s="254">
        <f t="shared" si="0"/>
        <v>156.3345</v>
      </c>
      <c r="AD9" s="255">
        <f t="shared" si="1"/>
        <v>0</v>
      </c>
      <c r="AE9" s="207">
        <f t="shared" si="11"/>
        <v>-1</v>
      </c>
      <c r="AF9" s="254">
        <f t="shared" si="12"/>
        <v>28.7859</v>
      </c>
      <c r="AG9" s="255">
        <f t="shared" si="13"/>
        <v>0</v>
      </c>
      <c r="AH9" s="207">
        <f t="shared" si="14"/>
        <v>-1</v>
      </c>
      <c r="AI9" s="271">
        <f t="shared" si="15"/>
        <v>185.1204</v>
      </c>
      <c r="AJ9" s="255">
        <f t="shared" si="16"/>
        <v>0</v>
      </c>
      <c r="AK9" s="207">
        <f t="shared" si="17"/>
        <v>-1</v>
      </c>
    </row>
    <row r="10" s="194" customFormat="1" ht="20.1" customHeight="1" spans="1:37">
      <c r="A10" s="10">
        <v>7</v>
      </c>
      <c r="B10" s="215">
        <v>38.9172</v>
      </c>
      <c r="C10" s="206"/>
      <c r="D10" s="212">
        <f t="shared" si="2"/>
        <v>-1</v>
      </c>
      <c r="E10" s="213">
        <v>38.6429</v>
      </c>
      <c r="F10" s="209"/>
      <c r="G10" s="207">
        <f t="shared" si="3"/>
        <v>-1</v>
      </c>
      <c r="H10" s="213">
        <v>57.6826</v>
      </c>
      <c r="I10" s="209"/>
      <c r="J10" s="207">
        <f t="shared" si="4"/>
        <v>-1</v>
      </c>
      <c r="K10" s="213">
        <v>35.564</v>
      </c>
      <c r="L10" s="244"/>
      <c r="M10" s="207">
        <f t="shared" si="5"/>
        <v>-1</v>
      </c>
      <c r="N10" s="215">
        <v>7.3332</v>
      </c>
      <c r="O10" s="244"/>
      <c r="P10" s="207">
        <f t="shared" si="6"/>
        <v>-1</v>
      </c>
      <c r="Q10" s="215">
        <v>10.087</v>
      </c>
      <c r="R10" s="244"/>
      <c r="S10" s="207">
        <f t="shared" si="7"/>
        <v>-1</v>
      </c>
      <c r="T10" s="213">
        <v>7.7686</v>
      </c>
      <c r="U10" s="244"/>
      <c r="V10" s="207">
        <f t="shared" si="8"/>
        <v>-1</v>
      </c>
      <c r="W10" s="215">
        <v>3.2864</v>
      </c>
      <c r="X10" s="244"/>
      <c r="Y10" s="207">
        <f t="shared" si="9"/>
        <v>-1</v>
      </c>
      <c r="Z10" s="256">
        <v>2.4752</v>
      </c>
      <c r="AA10" s="257"/>
      <c r="AB10" s="207">
        <f t="shared" si="10"/>
        <v>-1</v>
      </c>
      <c r="AC10" s="254">
        <f t="shared" si="0"/>
        <v>170.8067</v>
      </c>
      <c r="AD10" s="255">
        <f t="shared" si="1"/>
        <v>0</v>
      </c>
      <c r="AE10" s="207">
        <f t="shared" si="11"/>
        <v>-1</v>
      </c>
      <c r="AF10" s="254">
        <f t="shared" si="12"/>
        <v>30.9504</v>
      </c>
      <c r="AG10" s="255">
        <f t="shared" si="13"/>
        <v>0</v>
      </c>
      <c r="AH10" s="207">
        <f t="shared" si="14"/>
        <v>-1</v>
      </c>
      <c r="AI10" s="271">
        <f t="shared" si="15"/>
        <v>201.7571</v>
      </c>
      <c r="AJ10" s="255">
        <f t="shared" si="16"/>
        <v>0</v>
      </c>
      <c r="AK10" s="207">
        <f t="shared" si="17"/>
        <v>-1</v>
      </c>
    </row>
    <row r="11" s="194" customFormat="1" ht="20.1" customHeight="1" spans="1:37">
      <c r="A11" s="10">
        <v>8</v>
      </c>
      <c r="B11" s="215">
        <v>38.8524</v>
      </c>
      <c r="C11" s="206"/>
      <c r="D11" s="212">
        <f t="shared" si="2"/>
        <v>-1</v>
      </c>
      <c r="E11" s="213">
        <v>41.4528</v>
      </c>
      <c r="F11" s="209"/>
      <c r="G11" s="207">
        <f t="shared" si="3"/>
        <v>-1</v>
      </c>
      <c r="H11" s="213">
        <v>55.7087</v>
      </c>
      <c r="I11" s="209"/>
      <c r="J11" s="207">
        <f t="shared" si="4"/>
        <v>-1</v>
      </c>
      <c r="K11" s="213">
        <v>34.915</v>
      </c>
      <c r="L11" s="244"/>
      <c r="M11" s="207">
        <f t="shared" si="5"/>
        <v>-1</v>
      </c>
      <c r="N11" s="215">
        <v>7.2944</v>
      </c>
      <c r="O11" s="244"/>
      <c r="P11" s="207">
        <f t="shared" si="6"/>
        <v>-1</v>
      </c>
      <c r="Q11" s="215">
        <v>9.739</v>
      </c>
      <c r="R11" s="244"/>
      <c r="S11" s="207">
        <f t="shared" si="7"/>
        <v>-1</v>
      </c>
      <c r="T11" s="213">
        <v>8.0379</v>
      </c>
      <c r="U11" s="244"/>
      <c r="V11" s="207">
        <f t="shared" si="8"/>
        <v>-1</v>
      </c>
      <c r="W11" s="215">
        <v>3.2726</v>
      </c>
      <c r="X11" s="244"/>
      <c r="Y11" s="207">
        <f t="shared" si="9"/>
        <v>-1</v>
      </c>
      <c r="Z11" s="256">
        <v>2.1943</v>
      </c>
      <c r="AA11" s="257"/>
      <c r="AB11" s="207">
        <f t="shared" si="10"/>
        <v>-1</v>
      </c>
      <c r="AC11" s="254">
        <f t="shared" si="0"/>
        <v>170.9289</v>
      </c>
      <c r="AD11" s="255">
        <f t="shared" si="1"/>
        <v>0</v>
      </c>
      <c r="AE11" s="207">
        <f t="shared" si="11"/>
        <v>-1</v>
      </c>
      <c r="AF11" s="254">
        <f t="shared" si="12"/>
        <v>30.5382</v>
      </c>
      <c r="AG11" s="255">
        <f t="shared" si="13"/>
        <v>0</v>
      </c>
      <c r="AH11" s="207">
        <f t="shared" si="14"/>
        <v>-1</v>
      </c>
      <c r="AI11" s="271">
        <f t="shared" si="15"/>
        <v>201.4671</v>
      </c>
      <c r="AJ11" s="255">
        <f t="shared" si="16"/>
        <v>0</v>
      </c>
      <c r="AK11" s="207">
        <f t="shared" si="17"/>
        <v>-1</v>
      </c>
    </row>
    <row r="12" s="194" customFormat="1" ht="20.1" customHeight="1" spans="1:37">
      <c r="A12" s="10">
        <v>9</v>
      </c>
      <c r="B12" s="215">
        <v>36.3968</v>
      </c>
      <c r="C12" s="206"/>
      <c r="D12" s="212">
        <f t="shared" si="2"/>
        <v>-1</v>
      </c>
      <c r="E12" s="213">
        <v>37.4997</v>
      </c>
      <c r="F12" s="209"/>
      <c r="G12" s="207">
        <f t="shared" si="3"/>
        <v>-1</v>
      </c>
      <c r="H12" s="213">
        <v>53.9365</v>
      </c>
      <c r="I12" s="209"/>
      <c r="J12" s="207">
        <f t="shared" si="4"/>
        <v>-1</v>
      </c>
      <c r="K12" s="213">
        <v>33.544</v>
      </c>
      <c r="L12" s="244"/>
      <c r="M12" s="207">
        <f t="shared" si="5"/>
        <v>-1</v>
      </c>
      <c r="N12" s="215">
        <v>6.6445</v>
      </c>
      <c r="O12" s="244"/>
      <c r="P12" s="207">
        <f t="shared" si="6"/>
        <v>-1</v>
      </c>
      <c r="Q12" s="215">
        <v>9.1924</v>
      </c>
      <c r="R12" s="244"/>
      <c r="S12" s="207">
        <f t="shared" si="7"/>
        <v>-1</v>
      </c>
      <c r="T12" s="213">
        <v>9.1023</v>
      </c>
      <c r="U12" s="244"/>
      <c r="V12" s="207">
        <f t="shared" si="8"/>
        <v>-1</v>
      </c>
      <c r="W12" s="215">
        <v>3.0432</v>
      </c>
      <c r="X12" s="244"/>
      <c r="Y12" s="207">
        <f t="shared" si="9"/>
        <v>-1</v>
      </c>
      <c r="Z12" s="256">
        <v>2.3661</v>
      </c>
      <c r="AA12" s="257"/>
      <c r="AB12" s="207">
        <f t="shared" si="10"/>
        <v>-1</v>
      </c>
      <c r="AC12" s="254">
        <f t="shared" si="0"/>
        <v>161.377</v>
      </c>
      <c r="AD12" s="255">
        <f t="shared" si="1"/>
        <v>0</v>
      </c>
      <c r="AE12" s="207">
        <f t="shared" si="11"/>
        <v>-1</v>
      </c>
      <c r="AF12" s="254">
        <f t="shared" si="12"/>
        <v>30.3485</v>
      </c>
      <c r="AG12" s="255">
        <f t="shared" si="13"/>
        <v>0</v>
      </c>
      <c r="AH12" s="207">
        <f t="shared" si="14"/>
        <v>-1</v>
      </c>
      <c r="AI12" s="271">
        <f t="shared" si="15"/>
        <v>191.7255</v>
      </c>
      <c r="AJ12" s="255">
        <f t="shared" si="16"/>
        <v>0</v>
      </c>
      <c r="AK12" s="207">
        <f t="shared" si="17"/>
        <v>-1</v>
      </c>
    </row>
    <row r="13" s="194" customFormat="1" ht="20.1" customHeight="1" spans="1:37">
      <c r="A13" s="10">
        <v>10</v>
      </c>
      <c r="B13" s="215">
        <v>38.7456</v>
      </c>
      <c r="C13" s="206"/>
      <c r="D13" s="212">
        <f t="shared" si="2"/>
        <v>-1</v>
      </c>
      <c r="E13" s="213">
        <v>38.5741</v>
      </c>
      <c r="F13" s="209"/>
      <c r="G13" s="207">
        <f t="shared" si="3"/>
        <v>-1</v>
      </c>
      <c r="H13" s="213">
        <v>56.8849</v>
      </c>
      <c r="I13" s="209"/>
      <c r="J13" s="207">
        <f t="shared" si="4"/>
        <v>-1</v>
      </c>
      <c r="K13" s="213">
        <v>34.838</v>
      </c>
      <c r="L13" s="244"/>
      <c r="M13" s="207">
        <f t="shared" si="5"/>
        <v>-1</v>
      </c>
      <c r="N13" s="215">
        <v>7.5466</v>
      </c>
      <c r="O13" s="244"/>
      <c r="P13" s="207">
        <f t="shared" si="6"/>
        <v>-1</v>
      </c>
      <c r="Q13" s="215">
        <v>10.1935</v>
      </c>
      <c r="R13" s="244"/>
      <c r="S13" s="207">
        <f t="shared" si="7"/>
        <v>-1</v>
      </c>
      <c r="T13" s="213">
        <v>8.0134</v>
      </c>
      <c r="U13" s="244"/>
      <c r="V13" s="207">
        <f t="shared" si="8"/>
        <v>-1</v>
      </c>
      <c r="W13" s="211">
        <v>3.3088</v>
      </c>
      <c r="X13" s="244"/>
      <c r="Y13" s="207">
        <f t="shared" si="9"/>
        <v>-1</v>
      </c>
      <c r="Z13" s="256">
        <v>2.3592</v>
      </c>
      <c r="AA13" s="257"/>
      <c r="AB13" s="207">
        <f t="shared" si="10"/>
        <v>-1</v>
      </c>
      <c r="AC13" s="254">
        <f t="shared" si="0"/>
        <v>169.0426</v>
      </c>
      <c r="AD13" s="255">
        <f t="shared" si="1"/>
        <v>0</v>
      </c>
      <c r="AE13" s="207">
        <f t="shared" si="11"/>
        <v>-1</v>
      </c>
      <c r="AF13" s="254">
        <f t="shared" si="12"/>
        <v>31.4215</v>
      </c>
      <c r="AG13" s="255">
        <f t="shared" si="13"/>
        <v>0</v>
      </c>
      <c r="AH13" s="207">
        <f t="shared" si="14"/>
        <v>-1</v>
      </c>
      <c r="AI13" s="271">
        <f t="shared" si="15"/>
        <v>200.4641</v>
      </c>
      <c r="AJ13" s="255">
        <f t="shared" si="16"/>
        <v>0</v>
      </c>
      <c r="AK13" s="207">
        <f t="shared" si="17"/>
        <v>-1</v>
      </c>
    </row>
    <row r="14" s="194" customFormat="1" ht="20.1" customHeight="1" spans="1:37">
      <c r="A14" s="10">
        <v>11</v>
      </c>
      <c r="B14" s="215">
        <v>39.0944</v>
      </c>
      <c r="C14" s="206"/>
      <c r="D14" s="212">
        <f t="shared" si="2"/>
        <v>-1</v>
      </c>
      <c r="E14" s="213">
        <v>39.3857</v>
      </c>
      <c r="F14" s="209"/>
      <c r="G14" s="207">
        <f t="shared" si="3"/>
        <v>-1</v>
      </c>
      <c r="H14" s="213">
        <v>57.4195</v>
      </c>
      <c r="I14" s="209"/>
      <c r="J14" s="207">
        <f t="shared" si="4"/>
        <v>-1</v>
      </c>
      <c r="K14" s="213">
        <v>35.576</v>
      </c>
      <c r="L14" s="244"/>
      <c r="M14" s="207">
        <f t="shared" si="5"/>
        <v>-1</v>
      </c>
      <c r="N14" s="215">
        <v>7.2362</v>
      </c>
      <c r="O14" s="244"/>
      <c r="P14" s="207">
        <f t="shared" si="6"/>
        <v>-1</v>
      </c>
      <c r="Q14" s="215">
        <v>9.8609</v>
      </c>
      <c r="R14" s="244"/>
      <c r="S14" s="207">
        <f t="shared" si="7"/>
        <v>-1</v>
      </c>
      <c r="T14" s="213">
        <v>8.1931</v>
      </c>
      <c r="U14" s="244"/>
      <c r="V14" s="207">
        <f t="shared" si="8"/>
        <v>-1</v>
      </c>
      <c r="W14" s="215">
        <v>3.4064</v>
      </c>
      <c r="X14" s="244"/>
      <c r="Y14" s="207">
        <f t="shared" si="9"/>
        <v>-1</v>
      </c>
      <c r="Z14" s="256">
        <v>2.3322</v>
      </c>
      <c r="AA14" s="257"/>
      <c r="AB14" s="207">
        <f t="shared" si="10"/>
        <v>-1</v>
      </c>
      <c r="AC14" s="254">
        <f t="shared" si="0"/>
        <v>171.4756</v>
      </c>
      <c r="AD14" s="255">
        <f t="shared" si="1"/>
        <v>0</v>
      </c>
      <c r="AE14" s="207">
        <f t="shared" si="11"/>
        <v>-1</v>
      </c>
      <c r="AF14" s="254">
        <f t="shared" si="12"/>
        <v>31.0288</v>
      </c>
      <c r="AG14" s="255">
        <f t="shared" si="13"/>
        <v>0</v>
      </c>
      <c r="AH14" s="207">
        <f t="shared" si="14"/>
        <v>-1</v>
      </c>
      <c r="AI14" s="271">
        <f t="shared" si="15"/>
        <v>202.5044</v>
      </c>
      <c r="AJ14" s="255">
        <f t="shared" si="16"/>
        <v>0</v>
      </c>
      <c r="AK14" s="207">
        <f t="shared" si="17"/>
        <v>-1</v>
      </c>
    </row>
    <row r="15" s="194" customFormat="1" ht="20.1" customHeight="1" spans="1:37">
      <c r="A15" s="10">
        <v>12</v>
      </c>
      <c r="B15" s="215">
        <v>38.9632</v>
      </c>
      <c r="C15" s="206"/>
      <c r="D15" s="212">
        <f t="shared" si="2"/>
        <v>-1</v>
      </c>
      <c r="E15" s="213">
        <v>39.3883</v>
      </c>
      <c r="F15" s="209"/>
      <c r="G15" s="207">
        <f t="shared" si="3"/>
        <v>-1</v>
      </c>
      <c r="H15" s="213">
        <v>56.4538</v>
      </c>
      <c r="I15" s="209"/>
      <c r="J15" s="207">
        <f t="shared" si="4"/>
        <v>-1</v>
      </c>
      <c r="K15" s="213">
        <v>36.992</v>
      </c>
      <c r="L15" s="244"/>
      <c r="M15" s="207">
        <f t="shared" si="5"/>
        <v>-1</v>
      </c>
      <c r="N15" s="215">
        <v>6.9646</v>
      </c>
      <c r="O15" s="244"/>
      <c r="P15" s="207">
        <f t="shared" si="6"/>
        <v>-1</v>
      </c>
      <c r="Q15" s="215">
        <v>9.439</v>
      </c>
      <c r="R15" s="244"/>
      <c r="S15" s="207">
        <f t="shared" si="7"/>
        <v>-1</v>
      </c>
      <c r="T15" s="213">
        <v>9.2984</v>
      </c>
      <c r="U15" s="244"/>
      <c r="V15" s="207">
        <f t="shared" si="8"/>
        <v>-1</v>
      </c>
      <c r="W15" s="215">
        <v>3.3431</v>
      </c>
      <c r="X15" s="244"/>
      <c r="Y15" s="207">
        <f t="shared" si="9"/>
        <v>-1</v>
      </c>
      <c r="Z15" s="256">
        <v>2.3508</v>
      </c>
      <c r="AA15" s="257"/>
      <c r="AB15" s="207">
        <f t="shared" si="10"/>
        <v>-1</v>
      </c>
      <c r="AC15" s="254">
        <f t="shared" si="0"/>
        <v>171.7973</v>
      </c>
      <c r="AD15" s="255">
        <f t="shared" si="1"/>
        <v>0</v>
      </c>
      <c r="AE15" s="207">
        <f t="shared" si="11"/>
        <v>-1</v>
      </c>
      <c r="AF15" s="254">
        <f t="shared" si="12"/>
        <v>31.3959</v>
      </c>
      <c r="AG15" s="255">
        <f t="shared" si="13"/>
        <v>0</v>
      </c>
      <c r="AH15" s="207">
        <f t="shared" si="14"/>
        <v>-1</v>
      </c>
      <c r="AI15" s="271">
        <f t="shared" si="15"/>
        <v>203.1932</v>
      </c>
      <c r="AJ15" s="255">
        <f t="shared" si="16"/>
        <v>0</v>
      </c>
      <c r="AK15" s="207">
        <f t="shared" si="17"/>
        <v>-1</v>
      </c>
    </row>
    <row r="16" s="194" customFormat="1" ht="20.1" customHeight="1" spans="1:37">
      <c r="A16" s="10">
        <v>13</v>
      </c>
      <c r="B16" s="215">
        <v>37.8656</v>
      </c>
      <c r="C16" s="206"/>
      <c r="D16" s="212">
        <f t="shared" si="2"/>
        <v>-1</v>
      </c>
      <c r="E16" s="213">
        <v>40.4076</v>
      </c>
      <c r="F16" s="209"/>
      <c r="G16" s="207">
        <f t="shared" si="3"/>
        <v>-1</v>
      </c>
      <c r="H16" s="213">
        <v>57.1767</v>
      </c>
      <c r="I16" s="209"/>
      <c r="J16" s="207">
        <f t="shared" si="4"/>
        <v>-1</v>
      </c>
      <c r="K16" s="213">
        <v>35.494</v>
      </c>
      <c r="L16" s="244"/>
      <c r="M16" s="207">
        <f t="shared" si="5"/>
        <v>-1</v>
      </c>
      <c r="N16" s="215">
        <v>7.372</v>
      </c>
      <c r="O16" s="244"/>
      <c r="P16" s="207">
        <f t="shared" si="6"/>
        <v>-1</v>
      </c>
      <c r="Q16" s="215">
        <v>9.8244</v>
      </c>
      <c r="R16" s="244"/>
      <c r="S16" s="207">
        <f t="shared" si="7"/>
        <v>-1</v>
      </c>
      <c r="T16" s="213">
        <v>9.3648</v>
      </c>
      <c r="U16" s="244"/>
      <c r="V16" s="207">
        <f t="shared" si="8"/>
        <v>-1</v>
      </c>
      <c r="W16" s="215">
        <v>3.2797</v>
      </c>
      <c r="X16" s="244"/>
      <c r="Y16" s="207">
        <f t="shared" si="9"/>
        <v>-1</v>
      </c>
      <c r="Z16" s="256">
        <v>2.3304</v>
      </c>
      <c r="AA16" s="257"/>
      <c r="AB16" s="207">
        <f t="shared" si="10"/>
        <v>-1</v>
      </c>
      <c r="AC16" s="254">
        <f t="shared" si="0"/>
        <v>170.9439</v>
      </c>
      <c r="AD16" s="255">
        <f t="shared" si="1"/>
        <v>0</v>
      </c>
      <c r="AE16" s="207">
        <f t="shared" si="11"/>
        <v>-1</v>
      </c>
      <c r="AF16" s="254">
        <f t="shared" si="12"/>
        <v>32.1713</v>
      </c>
      <c r="AG16" s="255">
        <f t="shared" si="13"/>
        <v>0</v>
      </c>
      <c r="AH16" s="207">
        <f t="shared" si="14"/>
        <v>-1</v>
      </c>
      <c r="AI16" s="271">
        <f t="shared" si="15"/>
        <v>203.1152</v>
      </c>
      <c r="AJ16" s="255">
        <f t="shared" si="16"/>
        <v>0</v>
      </c>
      <c r="AK16" s="207">
        <f t="shared" si="17"/>
        <v>-1</v>
      </c>
    </row>
    <row r="17" s="194" customFormat="1" ht="20.1" customHeight="1" spans="1:37">
      <c r="A17" s="10">
        <v>14</v>
      </c>
      <c r="B17" s="215">
        <v>38.7404</v>
      </c>
      <c r="C17" s="206"/>
      <c r="D17" s="212">
        <f t="shared" si="2"/>
        <v>-1</v>
      </c>
      <c r="E17" s="213">
        <v>38.0782</v>
      </c>
      <c r="F17" s="209"/>
      <c r="G17" s="207">
        <f t="shared" si="3"/>
        <v>-1</v>
      </c>
      <c r="H17" s="213">
        <v>55.3064</v>
      </c>
      <c r="I17" s="209"/>
      <c r="J17" s="207">
        <f t="shared" si="4"/>
        <v>-1</v>
      </c>
      <c r="K17" s="213">
        <v>35.45</v>
      </c>
      <c r="L17" s="244"/>
      <c r="M17" s="207">
        <f t="shared" si="5"/>
        <v>-1</v>
      </c>
      <c r="N17" s="215">
        <v>6.8094</v>
      </c>
      <c r="O17" s="244"/>
      <c r="P17" s="207">
        <f t="shared" si="6"/>
        <v>-1</v>
      </c>
      <c r="Q17" s="215">
        <v>9.496</v>
      </c>
      <c r="R17" s="244"/>
      <c r="S17" s="207">
        <f t="shared" si="7"/>
        <v>-1</v>
      </c>
      <c r="T17" s="213">
        <v>8.0376</v>
      </c>
      <c r="U17" s="244"/>
      <c r="V17" s="207">
        <f t="shared" si="8"/>
        <v>-1</v>
      </c>
      <c r="W17" s="215">
        <v>3.1716</v>
      </c>
      <c r="X17" s="244"/>
      <c r="Y17" s="207">
        <f t="shared" si="9"/>
        <v>-1</v>
      </c>
      <c r="Z17" s="256">
        <v>2.3431</v>
      </c>
      <c r="AA17" s="257"/>
      <c r="AB17" s="207">
        <f t="shared" si="10"/>
        <v>-1</v>
      </c>
      <c r="AC17" s="254">
        <f t="shared" si="0"/>
        <v>167.575</v>
      </c>
      <c r="AD17" s="255">
        <f t="shared" si="1"/>
        <v>0</v>
      </c>
      <c r="AE17" s="207">
        <f t="shared" si="11"/>
        <v>-1</v>
      </c>
      <c r="AF17" s="254">
        <f t="shared" si="12"/>
        <v>29.8577</v>
      </c>
      <c r="AG17" s="255">
        <f t="shared" si="13"/>
        <v>0</v>
      </c>
      <c r="AH17" s="207">
        <f t="shared" si="14"/>
        <v>-1</v>
      </c>
      <c r="AI17" s="271">
        <f t="shared" si="15"/>
        <v>197.4327</v>
      </c>
      <c r="AJ17" s="255">
        <f t="shared" si="16"/>
        <v>0</v>
      </c>
      <c r="AK17" s="207">
        <f t="shared" si="17"/>
        <v>-1</v>
      </c>
    </row>
    <row r="18" s="194" customFormat="1" ht="20.1" customHeight="1" spans="1:37">
      <c r="A18" s="10">
        <v>15</v>
      </c>
      <c r="B18" s="215">
        <v>38.88</v>
      </c>
      <c r="C18" s="206"/>
      <c r="D18" s="212">
        <f t="shared" si="2"/>
        <v>-1</v>
      </c>
      <c r="E18" s="213">
        <v>40.0938</v>
      </c>
      <c r="F18" s="209"/>
      <c r="G18" s="207">
        <f t="shared" si="3"/>
        <v>-1</v>
      </c>
      <c r="H18" s="213">
        <v>56.7594</v>
      </c>
      <c r="I18" s="209"/>
      <c r="J18" s="207">
        <f t="shared" si="4"/>
        <v>-1</v>
      </c>
      <c r="K18" s="213">
        <v>36.686</v>
      </c>
      <c r="L18" s="244"/>
      <c r="M18" s="207">
        <f t="shared" si="5"/>
        <v>-1</v>
      </c>
      <c r="N18" s="215">
        <v>7.275</v>
      </c>
      <c r="O18" s="244"/>
      <c r="P18" s="207">
        <f t="shared" si="6"/>
        <v>-1</v>
      </c>
      <c r="Q18" s="215">
        <v>9.6679</v>
      </c>
      <c r="R18" s="244"/>
      <c r="S18" s="207">
        <f t="shared" si="7"/>
        <v>-1</v>
      </c>
      <c r="T18" s="213">
        <v>9.0454</v>
      </c>
      <c r="U18" s="244"/>
      <c r="V18" s="207">
        <f t="shared" si="8"/>
        <v>-1</v>
      </c>
      <c r="W18" s="215">
        <v>3.3208</v>
      </c>
      <c r="X18" s="244"/>
      <c r="Y18" s="207">
        <f t="shared" si="9"/>
        <v>-1</v>
      </c>
      <c r="Z18" s="256">
        <v>2.3646</v>
      </c>
      <c r="AA18" s="257"/>
      <c r="AB18" s="207">
        <f t="shared" si="10"/>
        <v>-1</v>
      </c>
      <c r="AC18" s="254">
        <f t="shared" si="0"/>
        <v>172.4192</v>
      </c>
      <c r="AD18" s="255">
        <f t="shared" si="1"/>
        <v>0</v>
      </c>
      <c r="AE18" s="207">
        <f t="shared" si="11"/>
        <v>-1</v>
      </c>
      <c r="AF18" s="254">
        <f t="shared" si="12"/>
        <v>31.6737</v>
      </c>
      <c r="AG18" s="255">
        <f t="shared" si="13"/>
        <v>0</v>
      </c>
      <c r="AH18" s="207">
        <f t="shared" si="14"/>
        <v>-1</v>
      </c>
      <c r="AI18" s="271">
        <f t="shared" si="15"/>
        <v>204.0929</v>
      </c>
      <c r="AJ18" s="255">
        <f t="shared" si="16"/>
        <v>0</v>
      </c>
      <c r="AK18" s="207">
        <f t="shared" si="17"/>
        <v>-1</v>
      </c>
    </row>
    <row r="19" s="194" customFormat="1" ht="20.1" customHeight="1" spans="1:37">
      <c r="A19" s="10">
        <v>16</v>
      </c>
      <c r="B19" s="215">
        <v>38.9184</v>
      </c>
      <c r="C19" s="206"/>
      <c r="D19" s="212">
        <f t="shared" si="2"/>
        <v>-1</v>
      </c>
      <c r="E19" s="213">
        <v>38.8879</v>
      </c>
      <c r="F19" s="209"/>
      <c r="G19" s="207">
        <f t="shared" si="3"/>
        <v>-1</v>
      </c>
      <c r="H19" s="213">
        <v>56.8351</v>
      </c>
      <c r="I19" s="209"/>
      <c r="J19" s="207">
        <f t="shared" si="4"/>
        <v>-1</v>
      </c>
      <c r="K19" s="213">
        <v>34.019</v>
      </c>
      <c r="L19" s="244"/>
      <c r="M19" s="207">
        <f t="shared" si="5"/>
        <v>-1</v>
      </c>
      <c r="N19" s="215">
        <v>7.2847</v>
      </c>
      <c r="O19" s="244"/>
      <c r="P19" s="207">
        <f t="shared" si="6"/>
        <v>-1</v>
      </c>
      <c r="Q19" s="215">
        <v>9.9847</v>
      </c>
      <c r="R19" s="244"/>
      <c r="S19" s="207">
        <f t="shared" si="7"/>
        <v>-1</v>
      </c>
      <c r="T19" s="213">
        <v>8.3746</v>
      </c>
      <c r="U19" s="244"/>
      <c r="V19" s="207">
        <f t="shared" si="8"/>
        <v>-1</v>
      </c>
      <c r="W19" s="215">
        <v>3.134</v>
      </c>
      <c r="X19" s="244"/>
      <c r="Y19" s="207">
        <f t="shared" si="9"/>
        <v>-1</v>
      </c>
      <c r="Z19" s="256">
        <v>2.4297</v>
      </c>
      <c r="AA19" s="257"/>
      <c r="AB19" s="207">
        <f t="shared" si="10"/>
        <v>-1</v>
      </c>
      <c r="AC19" s="254">
        <f t="shared" si="0"/>
        <v>168.6604</v>
      </c>
      <c r="AD19" s="255">
        <f t="shared" si="1"/>
        <v>0</v>
      </c>
      <c r="AE19" s="207">
        <f t="shared" si="11"/>
        <v>-1</v>
      </c>
      <c r="AF19" s="254">
        <f t="shared" si="12"/>
        <v>31.2077</v>
      </c>
      <c r="AG19" s="255">
        <f t="shared" si="13"/>
        <v>0</v>
      </c>
      <c r="AH19" s="207">
        <f t="shared" si="14"/>
        <v>-1</v>
      </c>
      <c r="AI19" s="271">
        <f t="shared" si="15"/>
        <v>199.8681</v>
      </c>
      <c r="AJ19" s="255">
        <f t="shared" si="16"/>
        <v>0</v>
      </c>
      <c r="AK19" s="207">
        <f t="shared" si="17"/>
        <v>-1</v>
      </c>
    </row>
    <row r="20" s="194" customFormat="1" ht="20.1" customHeight="1" spans="1:37">
      <c r="A20" s="10">
        <v>17</v>
      </c>
      <c r="B20" s="215">
        <v>38.1888</v>
      </c>
      <c r="C20" s="206"/>
      <c r="D20" s="212">
        <f t="shared" si="2"/>
        <v>-1</v>
      </c>
      <c r="E20" s="213">
        <v>39.9876</v>
      </c>
      <c r="F20" s="209"/>
      <c r="G20" s="207">
        <f t="shared" si="3"/>
        <v>-1</v>
      </c>
      <c r="H20" s="213">
        <v>58.2086</v>
      </c>
      <c r="I20" s="209"/>
      <c r="J20" s="207">
        <f t="shared" si="4"/>
        <v>-1</v>
      </c>
      <c r="K20" s="213">
        <v>35.28</v>
      </c>
      <c r="L20" s="244"/>
      <c r="M20" s="207">
        <f t="shared" si="5"/>
        <v>-1</v>
      </c>
      <c r="N20" s="215">
        <v>7.081</v>
      </c>
      <c r="O20" s="244"/>
      <c r="P20" s="207">
        <f t="shared" si="6"/>
        <v>-1</v>
      </c>
      <c r="Q20" s="215">
        <v>9.6404</v>
      </c>
      <c r="R20" s="244"/>
      <c r="S20" s="207">
        <f t="shared" si="7"/>
        <v>-1</v>
      </c>
      <c r="T20" s="213">
        <v>9.1493</v>
      </c>
      <c r="U20" s="244"/>
      <c r="V20" s="207">
        <f t="shared" si="8"/>
        <v>-1</v>
      </c>
      <c r="W20" s="211">
        <v>3.2522</v>
      </c>
      <c r="X20" s="244"/>
      <c r="Y20" s="207">
        <f t="shared" si="9"/>
        <v>-1</v>
      </c>
      <c r="Z20" s="256">
        <v>2.3565</v>
      </c>
      <c r="AA20" s="257"/>
      <c r="AB20" s="207">
        <f t="shared" si="10"/>
        <v>-1</v>
      </c>
      <c r="AC20" s="254">
        <f t="shared" si="0"/>
        <v>171.665</v>
      </c>
      <c r="AD20" s="255">
        <f t="shared" si="1"/>
        <v>0</v>
      </c>
      <c r="AE20" s="207">
        <f t="shared" si="11"/>
        <v>-1</v>
      </c>
      <c r="AF20" s="254">
        <f t="shared" si="12"/>
        <v>31.4794</v>
      </c>
      <c r="AG20" s="255">
        <f t="shared" si="13"/>
        <v>0</v>
      </c>
      <c r="AH20" s="207">
        <f t="shared" si="14"/>
        <v>-1</v>
      </c>
      <c r="AI20" s="271">
        <f t="shared" si="15"/>
        <v>203.1444</v>
      </c>
      <c r="AJ20" s="255">
        <f t="shared" si="16"/>
        <v>0</v>
      </c>
      <c r="AK20" s="207">
        <f t="shared" si="17"/>
        <v>-1</v>
      </c>
    </row>
    <row r="21" s="194" customFormat="1" ht="20.1" customHeight="1" spans="1:37">
      <c r="A21" s="10">
        <v>18</v>
      </c>
      <c r="B21" s="215">
        <v>38.1152</v>
      </c>
      <c r="C21" s="206"/>
      <c r="D21" s="212">
        <f t="shared" si="2"/>
        <v>-1</v>
      </c>
      <c r="E21" s="213">
        <v>39.6095</v>
      </c>
      <c r="F21" s="209"/>
      <c r="G21" s="207">
        <f t="shared" si="3"/>
        <v>-1</v>
      </c>
      <c r="H21" s="213">
        <v>57.8573</v>
      </c>
      <c r="I21" s="209"/>
      <c r="J21" s="207">
        <f t="shared" si="4"/>
        <v>-1</v>
      </c>
      <c r="K21" s="213">
        <v>35.507</v>
      </c>
      <c r="L21" s="244"/>
      <c r="M21" s="207">
        <f t="shared" si="5"/>
        <v>-1</v>
      </c>
      <c r="N21" s="215">
        <v>7.0325</v>
      </c>
      <c r="O21" s="244"/>
      <c r="P21" s="207">
        <f t="shared" si="6"/>
        <v>-1</v>
      </c>
      <c r="Q21" s="215">
        <v>9.2196</v>
      </c>
      <c r="R21" s="244"/>
      <c r="S21" s="207">
        <f t="shared" si="7"/>
        <v>-1</v>
      </c>
      <c r="T21" s="213">
        <v>9.1298</v>
      </c>
      <c r="U21" s="244"/>
      <c r="V21" s="207">
        <f t="shared" si="8"/>
        <v>-1</v>
      </c>
      <c r="W21" s="215">
        <v>3.2339</v>
      </c>
      <c r="X21" s="244"/>
      <c r="Y21" s="207">
        <f t="shared" si="9"/>
        <v>-1</v>
      </c>
      <c r="Z21" s="256">
        <v>2.3301</v>
      </c>
      <c r="AA21" s="257"/>
      <c r="AB21" s="207">
        <f t="shared" si="10"/>
        <v>-1</v>
      </c>
      <c r="AC21" s="254">
        <f t="shared" si="0"/>
        <v>171.089</v>
      </c>
      <c r="AD21" s="255">
        <f t="shared" si="1"/>
        <v>0</v>
      </c>
      <c r="AE21" s="207">
        <f t="shared" si="11"/>
        <v>-1</v>
      </c>
      <c r="AF21" s="254">
        <f t="shared" si="12"/>
        <v>30.9459</v>
      </c>
      <c r="AG21" s="255">
        <f t="shared" si="13"/>
        <v>0</v>
      </c>
      <c r="AH21" s="207">
        <f t="shared" si="14"/>
        <v>-1</v>
      </c>
      <c r="AI21" s="271">
        <f t="shared" si="15"/>
        <v>202.0349</v>
      </c>
      <c r="AJ21" s="255">
        <f t="shared" si="16"/>
        <v>0</v>
      </c>
      <c r="AK21" s="207">
        <f t="shared" si="17"/>
        <v>-1</v>
      </c>
    </row>
    <row r="22" s="194" customFormat="1" ht="20.1" customHeight="1" spans="1:37">
      <c r="A22" s="10">
        <v>19</v>
      </c>
      <c r="B22" s="215">
        <v>38.288</v>
      </c>
      <c r="C22" s="206"/>
      <c r="D22" s="212">
        <f t="shared" si="2"/>
        <v>-1</v>
      </c>
      <c r="E22" s="213">
        <v>41.511</v>
      </c>
      <c r="F22" s="209"/>
      <c r="G22" s="207">
        <f t="shared" si="3"/>
        <v>-1</v>
      </c>
      <c r="H22" s="213">
        <v>54.3289</v>
      </c>
      <c r="I22" s="209"/>
      <c r="J22" s="207">
        <f t="shared" si="4"/>
        <v>-1</v>
      </c>
      <c r="K22" s="213">
        <v>35.943</v>
      </c>
      <c r="L22" s="244"/>
      <c r="M22" s="207">
        <f t="shared" si="5"/>
        <v>-1</v>
      </c>
      <c r="N22" s="215">
        <v>7.2459</v>
      </c>
      <c r="O22" s="244"/>
      <c r="P22" s="207">
        <f t="shared" si="6"/>
        <v>-1</v>
      </c>
      <c r="Q22" s="215">
        <v>10.4647</v>
      </c>
      <c r="R22" s="244"/>
      <c r="S22" s="207">
        <f t="shared" si="7"/>
        <v>-1</v>
      </c>
      <c r="T22" s="213">
        <v>8.2141</v>
      </c>
      <c r="U22" s="244"/>
      <c r="V22" s="207">
        <f t="shared" si="8"/>
        <v>-1</v>
      </c>
      <c r="W22" s="215">
        <v>3.1984</v>
      </c>
      <c r="X22" s="244"/>
      <c r="Y22" s="207">
        <f t="shared" si="9"/>
        <v>-1</v>
      </c>
      <c r="Z22" s="256">
        <v>2.3192</v>
      </c>
      <c r="AA22" s="257"/>
      <c r="AB22" s="207">
        <f t="shared" si="10"/>
        <v>-1</v>
      </c>
      <c r="AC22" s="254">
        <f t="shared" si="0"/>
        <v>170.0709</v>
      </c>
      <c r="AD22" s="255">
        <f t="shared" si="1"/>
        <v>0</v>
      </c>
      <c r="AE22" s="207">
        <f t="shared" si="11"/>
        <v>-1</v>
      </c>
      <c r="AF22" s="254">
        <f t="shared" si="12"/>
        <v>31.4423</v>
      </c>
      <c r="AG22" s="255">
        <f t="shared" si="13"/>
        <v>0</v>
      </c>
      <c r="AH22" s="207">
        <f t="shared" si="14"/>
        <v>-1</v>
      </c>
      <c r="AI22" s="271">
        <f t="shared" si="15"/>
        <v>201.5132</v>
      </c>
      <c r="AJ22" s="255">
        <f t="shared" si="16"/>
        <v>0</v>
      </c>
      <c r="AK22" s="207">
        <f t="shared" si="17"/>
        <v>-1</v>
      </c>
    </row>
    <row r="23" s="194" customFormat="1" ht="20.1" customHeight="1" spans="1:37">
      <c r="A23" s="10">
        <v>20</v>
      </c>
      <c r="B23" s="215">
        <v>37.584</v>
      </c>
      <c r="C23" s="206"/>
      <c r="D23" s="212">
        <f t="shared" si="2"/>
        <v>-1</v>
      </c>
      <c r="E23" s="213">
        <v>40.0094</v>
      </c>
      <c r="F23" s="209"/>
      <c r="G23" s="207">
        <f t="shared" si="3"/>
        <v>-1</v>
      </c>
      <c r="H23" s="213">
        <v>56.2211</v>
      </c>
      <c r="I23" s="209"/>
      <c r="J23" s="207">
        <f t="shared" si="4"/>
        <v>-1</v>
      </c>
      <c r="K23" s="213">
        <v>36.121</v>
      </c>
      <c r="L23" s="244"/>
      <c r="M23" s="207">
        <f t="shared" si="5"/>
        <v>-1</v>
      </c>
      <c r="N23" s="215">
        <v>7.3041</v>
      </c>
      <c r="O23" s="244"/>
      <c r="P23" s="207">
        <f t="shared" si="6"/>
        <v>-1</v>
      </c>
      <c r="Q23" s="215">
        <v>10.3342</v>
      </c>
      <c r="R23" s="244"/>
      <c r="S23" s="207">
        <f t="shared" si="7"/>
        <v>-1</v>
      </c>
      <c r="T23" s="213">
        <v>7.4247</v>
      </c>
      <c r="U23" s="244"/>
      <c r="V23" s="207">
        <f t="shared" si="8"/>
        <v>-1</v>
      </c>
      <c r="W23" s="215">
        <v>3.2391</v>
      </c>
      <c r="X23" s="244"/>
      <c r="Y23" s="207">
        <f t="shared" si="9"/>
        <v>-1</v>
      </c>
      <c r="Z23" s="256">
        <v>2.2937</v>
      </c>
      <c r="AA23" s="257"/>
      <c r="AB23" s="207">
        <f t="shared" si="10"/>
        <v>-1</v>
      </c>
      <c r="AC23" s="254">
        <f t="shared" si="0"/>
        <v>169.9355</v>
      </c>
      <c r="AD23" s="255">
        <f t="shared" si="1"/>
        <v>0</v>
      </c>
      <c r="AE23" s="207">
        <f t="shared" si="11"/>
        <v>-1</v>
      </c>
      <c r="AF23" s="254">
        <f t="shared" si="12"/>
        <v>30.5958</v>
      </c>
      <c r="AG23" s="255">
        <f t="shared" si="13"/>
        <v>0</v>
      </c>
      <c r="AH23" s="207">
        <f t="shared" si="14"/>
        <v>-1</v>
      </c>
      <c r="AI23" s="271">
        <f t="shared" si="15"/>
        <v>200.5313</v>
      </c>
      <c r="AJ23" s="255">
        <f t="shared" si="16"/>
        <v>0</v>
      </c>
      <c r="AK23" s="207">
        <f t="shared" si="17"/>
        <v>-1</v>
      </c>
    </row>
    <row r="24" s="194" customFormat="1" ht="20.1" customHeight="1" spans="1:37">
      <c r="A24" s="10">
        <v>21</v>
      </c>
      <c r="B24" s="215">
        <v>38.2048</v>
      </c>
      <c r="C24" s="206"/>
      <c r="D24" s="212">
        <f t="shared" si="2"/>
        <v>-1</v>
      </c>
      <c r="E24" s="213">
        <v>40.7066</v>
      </c>
      <c r="F24" s="209"/>
      <c r="G24" s="207">
        <f t="shared" si="3"/>
        <v>-1</v>
      </c>
      <c r="H24" s="213">
        <v>55.8943</v>
      </c>
      <c r="I24" s="209"/>
      <c r="J24" s="207">
        <f t="shared" si="4"/>
        <v>-1</v>
      </c>
      <c r="K24" s="213">
        <v>35.58</v>
      </c>
      <c r="L24" s="244"/>
      <c r="M24" s="207">
        <f t="shared" si="5"/>
        <v>-1</v>
      </c>
      <c r="N24" s="215">
        <v>7.1489</v>
      </c>
      <c r="O24" s="244"/>
      <c r="P24" s="207">
        <f t="shared" si="6"/>
        <v>-1</v>
      </c>
      <c r="Q24" s="215">
        <v>9.6008</v>
      </c>
      <c r="R24" s="244"/>
      <c r="S24" s="207">
        <f t="shared" si="7"/>
        <v>-1</v>
      </c>
      <c r="T24" s="213">
        <v>9.1808</v>
      </c>
      <c r="U24" s="244"/>
      <c r="V24" s="207">
        <f t="shared" si="8"/>
        <v>-1</v>
      </c>
      <c r="W24" s="215">
        <v>3.1576</v>
      </c>
      <c r="X24" s="244"/>
      <c r="Y24" s="207">
        <f t="shared" si="9"/>
        <v>-1</v>
      </c>
      <c r="Z24" s="256">
        <v>2.3269</v>
      </c>
      <c r="AA24" s="257"/>
      <c r="AB24" s="207">
        <f t="shared" si="10"/>
        <v>-1</v>
      </c>
      <c r="AC24" s="254">
        <f t="shared" si="0"/>
        <v>170.3857</v>
      </c>
      <c r="AD24" s="255">
        <f t="shared" si="1"/>
        <v>0</v>
      </c>
      <c r="AE24" s="207">
        <f t="shared" si="11"/>
        <v>-1</v>
      </c>
      <c r="AF24" s="254">
        <f t="shared" si="12"/>
        <v>31.415</v>
      </c>
      <c r="AG24" s="255">
        <f t="shared" si="13"/>
        <v>0</v>
      </c>
      <c r="AH24" s="207">
        <f t="shared" si="14"/>
        <v>-1</v>
      </c>
      <c r="AI24" s="271">
        <f t="shared" si="15"/>
        <v>201.8007</v>
      </c>
      <c r="AJ24" s="255">
        <f t="shared" si="16"/>
        <v>0</v>
      </c>
      <c r="AK24" s="207">
        <f t="shared" si="17"/>
        <v>-1</v>
      </c>
    </row>
    <row r="25" s="194" customFormat="1" ht="20.1" customHeight="1" spans="1:37">
      <c r="A25" s="10">
        <v>22</v>
      </c>
      <c r="B25" s="215">
        <v>38.176</v>
      </c>
      <c r="C25" s="206"/>
      <c r="D25" s="212">
        <f t="shared" si="2"/>
        <v>-1</v>
      </c>
      <c r="E25" s="213">
        <v>40.3857</v>
      </c>
      <c r="F25" s="209"/>
      <c r="G25" s="207">
        <f t="shared" si="3"/>
        <v>-1</v>
      </c>
      <c r="H25" s="213">
        <v>55.9816</v>
      </c>
      <c r="I25" s="209"/>
      <c r="J25" s="207">
        <f t="shared" si="4"/>
        <v>-1</v>
      </c>
      <c r="K25" s="213">
        <v>36.798</v>
      </c>
      <c r="L25" s="244"/>
      <c r="M25" s="207">
        <f t="shared" si="5"/>
        <v>-1</v>
      </c>
      <c r="N25" s="215">
        <v>7.178</v>
      </c>
      <c r="O25" s="244"/>
      <c r="P25" s="207">
        <f t="shared" si="6"/>
        <v>-1</v>
      </c>
      <c r="Q25" s="215">
        <v>9.8747</v>
      </c>
      <c r="R25" s="244"/>
      <c r="S25" s="207">
        <f t="shared" si="7"/>
        <v>-1</v>
      </c>
      <c r="T25" s="213">
        <v>9.2605</v>
      </c>
      <c r="U25" s="244"/>
      <c r="V25" s="207">
        <f t="shared" si="8"/>
        <v>-1</v>
      </c>
      <c r="W25" s="215">
        <v>3.3374</v>
      </c>
      <c r="X25" s="244"/>
      <c r="Y25" s="207">
        <f t="shared" si="9"/>
        <v>-1</v>
      </c>
      <c r="Z25" s="256">
        <v>2.2963</v>
      </c>
      <c r="AA25" s="257"/>
      <c r="AB25" s="207">
        <f t="shared" si="10"/>
        <v>-1</v>
      </c>
      <c r="AC25" s="254">
        <f t="shared" si="0"/>
        <v>171.3413</v>
      </c>
      <c r="AD25" s="255">
        <f t="shared" si="1"/>
        <v>0</v>
      </c>
      <c r="AE25" s="207">
        <f t="shared" si="11"/>
        <v>-1</v>
      </c>
      <c r="AF25" s="254">
        <f t="shared" si="12"/>
        <v>31.9469</v>
      </c>
      <c r="AG25" s="255">
        <f t="shared" si="13"/>
        <v>0</v>
      </c>
      <c r="AH25" s="207">
        <f t="shared" si="14"/>
        <v>-1</v>
      </c>
      <c r="AI25" s="271">
        <f t="shared" si="15"/>
        <v>203.2882</v>
      </c>
      <c r="AJ25" s="255">
        <f t="shared" si="16"/>
        <v>0</v>
      </c>
      <c r="AK25" s="207">
        <f t="shared" si="17"/>
        <v>-1</v>
      </c>
    </row>
    <row r="26" s="194" customFormat="1" ht="20.1" customHeight="1" spans="1:37">
      <c r="A26" s="10">
        <v>23</v>
      </c>
      <c r="B26" s="215">
        <v>36.2976</v>
      </c>
      <c r="C26" s="206"/>
      <c r="D26" s="212">
        <f t="shared" si="2"/>
        <v>-1</v>
      </c>
      <c r="E26" s="213">
        <v>41.3322</v>
      </c>
      <c r="F26" s="209"/>
      <c r="G26" s="207">
        <f t="shared" si="3"/>
        <v>-1</v>
      </c>
      <c r="H26" s="213">
        <v>58.1928</v>
      </c>
      <c r="I26" s="209"/>
      <c r="J26" s="207">
        <f t="shared" si="4"/>
        <v>-1</v>
      </c>
      <c r="K26" s="213">
        <v>35.857</v>
      </c>
      <c r="L26" s="244"/>
      <c r="M26" s="207">
        <f t="shared" si="5"/>
        <v>-1</v>
      </c>
      <c r="N26" s="215">
        <v>7.2168</v>
      </c>
      <c r="O26" s="244"/>
      <c r="P26" s="207">
        <f t="shared" si="6"/>
        <v>-1</v>
      </c>
      <c r="Q26" s="215">
        <v>9.6147</v>
      </c>
      <c r="R26" s="244"/>
      <c r="S26" s="207">
        <f t="shared" si="7"/>
        <v>-1</v>
      </c>
      <c r="T26" s="213">
        <v>9.0426</v>
      </c>
      <c r="U26" s="244"/>
      <c r="V26" s="207">
        <f t="shared" si="8"/>
        <v>-1</v>
      </c>
      <c r="W26" s="215">
        <v>3.479</v>
      </c>
      <c r="X26" s="244"/>
      <c r="Y26" s="207">
        <f t="shared" si="9"/>
        <v>-1</v>
      </c>
      <c r="Z26" s="256">
        <v>2.3686</v>
      </c>
      <c r="AA26" s="257"/>
      <c r="AB26" s="207">
        <f t="shared" si="10"/>
        <v>-1</v>
      </c>
      <c r="AC26" s="254">
        <f t="shared" si="0"/>
        <v>171.6796</v>
      </c>
      <c r="AD26" s="255">
        <f t="shared" si="1"/>
        <v>0</v>
      </c>
      <c r="AE26" s="207">
        <f t="shared" si="11"/>
        <v>-1</v>
      </c>
      <c r="AF26" s="254">
        <f t="shared" si="12"/>
        <v>31.7217</v>
      </c>
      <c r="AG26" s="255">
        <f t="shared" si="13"/>
        <v>0</v>
      </c>
      <c r="AH26" s="207">
        <f t="shared" si="14"/>
        <v>-1</v>
      </c>
      <c r="AI26" s="271">
        <f t="shared" si="15"/>
        <v>203.4013</v>
      </c>
      <c r="AJ26" s="255">
        <f t="shared" si="16"/>
        <v>0</v>
      </c>
      <c r="AK26" s="207">
        <f t="shared" si="17"/>
        <v>-1</v>
      </c>
    </row>
    <row r="27" s="194" customFormat="1" ht="20.1" customHeight="1" spans="1:37">
      <c r="A27" s="10">
        <v>24</v>
      </c>
      <c r="B27" s="215">
        <v>36.4832</v>
      </c>
      <c r="C27" s="206"/>
      <c r="D27" s="212">
        <f t="shared" si="2"/>
        <v>-1</v>
      </c>
      <c r="E27" s="213">
        <v>40.8451</v>
      </c>
      <c r="F27" s="209"/>
      <c r="G27" s="207">
        <f t="shared" si="3"/>
        <v>-1</v>
      </c>
      <c r="H27" s="213">
        <v>58.7043</v>
      </c>
      <c r="I27" s="209"/>
      <c r="J27" s="207">
        <f t="shared" si="4"/>
        <v>-1</v>
      </c>
      <c r="K27" s="213">
        <v>36.59</v>
      </c>
      <c r="L27" s="244"/>
      <c r="M27" s="207">
        <f t="shared" si="5"/>
        <v>-1</v>
      </c>
      <c r="N27" s="215">
        <v>7.2556</v>
      </c>
      <c r="O27" s="244"/>
      <c r="P27" s="207">
        <f t="shared" si="6"/>
        <v>-1</v>
      </c>
      <c r="Q27" s="215">
        <v>9.5409</v>
      </c>
      <c r="R27" s="244"/>
      <c r="S27" s="207">
        <f t="shared" si="7"/>
        <v>-1</v>
      </c>
      <c r="T27" s="213">
        <v>9.0726</v>
      </c>
      <c r="U27" s="244"/>
      <c r="V27" s="207">
        <f t="shared" si="8"/>
        <v>-1</v>
      </c>
      <c r="W27" s="211">
        <v>3.4554</v>
      </c>
      <c r="X27" s="244"/>
      <c r="Y27" s="207">
        <f t="shared" si="9"/>
        <v>-1</v>
      </c>
      <c r="Z27" s="256">
        <v>2.4309</v>
      </c>
      <c r="AA27" s="257"/>
      <c r="AB27" s="207">
        <f t="shared" si="10"/>
        <v>-1</v>
      </c>
      <c r="AC27" s="254">
        <f t="shared" si="0"/>
        <v>172.6226</v>
      </c>
      <c r="AD27" s="255">
        <f t="shared" si="1"/>
        <v>0</v>
      </c>
      <c r="AE27" s="207">
        <f t="shared" si="11"/>
        <v>-1</v>
      </c>
      <c r="AF27" s="254">
        <f t="shared" si="12"/>
        <v>31.7554</v>
      </c>
      <c r="AG27" s="255">
        <f t="shared" si="13"/>
        <v>0</v>
      </c>
      <c r="AH27" s="207">
        <f t="shared" si="14"/>
        <v>-1</v>
      </c>
      <c r="AI27" s="271">
        <f t="shared" si="15"/>
        <v>204.378</v>
      </c>
      <c r="AJ27" s="255">
        <f t="shared" si="16"/>
        <v>0</v>
      </c>
      <c r="AK27" s="207">
        <f t="shared" si="17"/>
        <v>-1</v>
      </c>
    </row>
    <row r="28" s="194" customFormat="1" ht="20.1" customHeight="1" spans="1:37">
      <c r="A28" s="10">
        <v>25</v>
      </c>
      <c r="B28" s="215">
        <v>36.2432</v>
      </c>
      <c r="C28" s="206"/>
      <c r="D28" s="212">
        <f t="shared" si="2"/>
        <v>-1</v>
      </c>
      <c r="E28" s="213">
        <v>42.5272</v>
      </c>
      <c r="F28" s="209"/>
      <c r="G28" s="207">
        <f t="shared" si="3"/>
        <v>-1</v>
      </c>
      <c r="H28" s="213">
        <v>56.4374</v>
      </c>
      <c r="I28" s="209"/>
      <c r="J28" s="207">
        <f t="shared" si="4"/>
        <v>-1</v>
      </c>
      <c r="K28" s="213">
        <v>35.78</v>
      </c>
      <c r="L28" s="244"/>
      <c r="M28" s="207">
        <f t="shared" si="5"/>
        <v>-1</v>
      </c>
      <c r="N28" s="215">
        <v>7.1101</v>
      </c>
      <c r="O28" s="244"/>
      <c r="P28" s="207">
        <f t="shared" si="6"/>
        <v>-1</v>
      </c>
      <c r="Q28" s="215">
        <v>9.7196</v>
      </c>
      <c r="R28" s="244"/>
      <c r="S28" s="207">
        <f t="shared" si="7"/>
        <v>-1</v>
      </c>
      <c r="T28" s="213">
        <v>9.0711</v>
      </c>
      <c r="U28" s="244"/>
      <c r="V28" s="207">
        <f t="shared" si="8"/>
        <v>-1</v>
      </c>
      <c r="W28" s="215">
        <v>3.2886</v>
      </c>
      <c r="X28" s="244"/>
      <c r="Y28" s="207">
        <f t="shared" si="9"/>
        <v>-1</v>
      </c>
      <c r="Z28" s="256">
        <v>2.2991</v>
      </c>
      <c r="AA28" s="257"/>
      <c r="AB28" s="207">
        <f t="shared" si="10"/>
        <v>-1</v>
      </c>
      <c r="AC28" s="254">
        <f t="shared" si="0"/>
        <v>170.9878</v>
      </c>
      <c r="AD28" s="255">
        <f t="shared" si="1"/>
        <v>0</v>
      </c>
      <c r="AE28" s="207">
        <f t="shared" si="11"/>
        <v>-1</v>
      </c>
      <c r="AF28" s="254">
        <f t="shared" si="12"/>
        <v>31.4885</v>
      </c>
      <c r="AG28" s="255">
        <f t="shared" si="13"/>
        <v>0</v>
      </c>
      <c r="AH28" s="207">
        <f t="shared" si="14"/>
        <v>-1</v>
      </c>
      <c r="AI28" s="271">
        <f t="shared" si="15"/>
        <v>202.4763</v>
      </c>
      <c r="AJ28" s="255">
        <f t="shared" si="16"/>
        <v>0</v>
      </c>
      <c r="AK28" s="207">
        <f t="shared" si="17"/>
        <v>-1</v>
      </c>
    </row>
    <row r="29" s="194" customFormat="1" ht="20.1" customHeight="1" spans="1:37">
      <c r="A29" s="10">
        <v>26</v>
      </c>
      <c r="B29" s="215">
        <v>36.736</v>
      </c>
      <c r="C29" s="206"/>
      <c r="D29" s="212">
        <f t="shared" si="2"/>
        <v>-1</v>
      </c>
      <c r="E29" s="213">
        <v>40.8934</v>
      </c>
      <c r="F29" s="209"/>
      <c r="G29" s="207">
        <f t="shared" si="3"/>
        <v>-1</v>
      </c>
      <c r="H29" s="213">
        <v>57.1007</v>
      </c>
      <c r="I29" s="209"/>
      <c r="J29" s="207">
        <f t="shared" si="4"/>
        <v>-1</v>
      </c>
      <c r="K29" s="213">
        <v>36.959</v>
      </c>
      <c r="L29" s="244"/>
      <c r="M29" s="207">
        <f t="shared" si="5"/>
        <v>-1</v>
      </c>
      <c r="N29" s="215">
        <v>7.3332</v>
      </c>
      <c r="O29" s="244"/>
      <c r="P29" s="207">
        <f t="shared" si="6"/>
        <v>-1</v>
      </c>
      <c r="Q29" s="215">
        <v>9.5996</v>
      </c>
      <c r="R29" s="244"/>
      <c r="S29" s="207">
        <f t="shared" si="7"/>
        <v>-1</v>
      </c>
      <c r="T29" s="213">
        <v>9.1011</v>
      </c>
      <c r="U29" s="244"/>
      <c r="V29" s="207">
        <f t="shared" si="8"/>
        <v>-1</v>
      </c>
      <c r="W29" s="215">
        <v>3.3226</v>
      </c>
      <c r="X29" s="244"/>
      <c r="Y29" s="207">
        <f t="shared" si="9"/>
        <v>-1</v>
      </c>
      <c r="Z29" s="256">
        <v>2.3533</v>
      </c>
      <c r="AA29" s="257"/>
      <c r="AB29" s="207">
        <f t="shared" si="10"/>
        <v>-1</v>
      </c>
      <c r="AC29" s="254">
        <f t="shared" si="0"/>
        <v>171.6891</v>
      </c>
      <c r="AD29" s="255">
        <f t="shared" si="1"/>
        <v>0</v>
      </c>
      <c r="AE29" s="207">
        <f t="shared" si="11"/>
        <v>-1</v>
      </c>
      <c r="AF29" s="254">
        <f t="shared" si="12"/>
        <v>31.7098</v>
      </c>
      <c r="AG29" s="255">
        <f t="shared" si="13"/>
        <v>0</v>
      </c>
      <c r="AH29" s="207">
        <f t="shared" si="14"/>
        <v>-1</v>
      </c>
      <c r="AI29" s="271">
        <f t="shared" si="15"/>
        <v>203.3989</v>
      </c>
      <c r="AJ29" s="255">
        <f t="shared" si="16"/>
        <v>0</v>
      </c>
      <c r="AK29" s="207">
        <f t="shared" si="17"/>
        <v>-1</v>
      </c>
    </row>
    <row r="30" s="194" customFormat="1" ht="20.1" customHeight="1" spans="1:37">
      <c r="A30" s="10">
        <v>27</v>
      </c>
      <c r="B30" s="215">
        <v>36.2816</v>
      </c>
      <c r="C30" s="206"/>
      <c r="D30" s="212">
        <f t="shared" si="2"/>
        <v>-1</v>
      </c>
      <c r="E30" s="213">
        <v>41.0143</v>
      </c>
      <c r="F30" s="209"/>
      <c r="G30" s="207">
        <f t="shared" si="3"/>
        <v>-1</v>
      </c>
      <c r="H30" s="213">
        <v>59.4149</v>
      </c>
      <c r="I30" s="209"/>
      <c r="J30" s="207">
        <f t="shared" si="4"/>
        <v>-1</v>
      </c>
      <c r="K30" s="213">
        <v>33.99</v>
      </c>
      <c r="L30" s="244"/>
      <c r="M30" s="207">
        <f t="shared" si="5"/>
        <v>-1</v>
      </c>
      <c r="N30" s="215">
        <v>7.4108</v>
      </c>
      <c r="O30" s="244"/>
      <c r="P30" s="207">
        <f t="shared" si="6"/>
        <v>-1</v>
      </c>
      <c r="Q30" s="215">
        <v>10.1203</v>
      </c>
      <c r="R30" s="244"/>
      <c r="S30" s="207">
        <f t="shared" si="7"/>
        <v>-1</v>
      </c>
      <c r="T30" s="213">
        <v>9.2769</v>
      </c>
      <c r="U30" s="244"/>
      <c r="V30" s="207">
        <f t="shared" si="8"/>
        <v>-1</v>
      </c>
      <c r="W30" s="215">
        <v>3.4678</v>
      </c>
      <c r="X30" s="244"/>
      <c r="Y30" s="207">
        <f t="shared" si="9"/>
        <v>-1</v>
      </c>
      <c r="Z30" s="256">
        <v>2.3014</v>
      </c>
      <c r="AA30" s="257"/>
      <c r="AB30" s="207">
        <f t="shared" si="10"/>
        <v>-1</v>
      </c>
      <c r="AC30" s="254">
        <f t="shared" si="0"/>
        <v>170.7008</v>
      </c>
      <c r="AD30" s="255">
        <f t="shared" si="1"/>
        <v>0</v>
      </c>
      <c r="AE30" s="207">
        <f t="shared" si="11"/>
        <v>-1</v>
      </c>
      <c r="AF30" s="254">
        <f t="shared" si="12"/>
        <v>32.5772</v>
      </c>
      <c r="AG30" s="255">
        <f t="shared" si="13"/>
        <v>0</v>
      </c>
      <c r="AH30" s="207">
        <f t="shared" si="14"/>
        <v>-1</v>
      </c>
      <c r="AI30" s="271">
        <f t="shared" si="15"/>
        <v>203.278</v>
      </c>
      <c r="AJ30" s="255">
        <f t="shared" si="16"/>
        <v>0</v>
      </c>
      <c r="AK30" s="207">
        <f t="shared" si="17"/>
        <v>-1</v>
      </c>
    </row>
    <row r="31" s="194" customFormat="1" ht="20.1" customHeight="1" spans="1:37">
      <c r="A31" s="10">
        <v>28</v>
      </c>
      <c r="B31" s="215">
        <v>36.3008</v>
      </c>
      <c r="C31" s="206"/>
      <c r="D31" s="212">
        <f t="shared" si="2"/>
        <v>-1</v>
      </c>
      <c r="E31" s="213">
        <v>41.4604</v>
      </c>
      <c r="F31" s="209"/>
      <c r="G31" s="207">
        <f t="shared" si="3"/>
        <v>-1</v>
      </c>
      <c r="H31" s="213">
        <v>58.9031</v>
      </c>
      <c r="I31" s="209"/>
      <c r="J31" s="207">
        <f t="shared" si="4"/>
        <v>-1</v>
      </c>
      <c r="K31" s="213">
        <v>34.142</v>
      </c>
      <c r="L31" s="244"/>
      <c r="M31" s="207">
        <f t="shared" si="5"/>
        <v>-1</v>
      </c>
      <c r="N31" s="215">
        <v>7.2362</v>
      </c>
      <c r="O31" s="244"/>
      <c r="P31" s="207">
        <f t="shared" si="6"/>
        <v>-1</v>
      </c>
      <c r="Q31" s="215">
        <v>10.3921</v>
      </c>
      <c r="R31" s="244"/>
      <c r="S31" s="207">
        <f t="shared" si="7"/>
        <v>-1</v>
      </c>
      <c r="T31" s="213">
        <v>9.3878</v>
      </c>
      <c r="U31" s="244"/>
      <c r="V31" s="207">
        <f t="shared" si="8"/>
        <v>-1</v>
      </c>
      <c r="W31" s="215">
        <v>3.3718</v>
      </c>
      <c r="X31" s="244"/>
      <c r="Y31" s="207">
        <f t="shared" si="9"/>
        <v>-1</v>
      </c>
      <c r="Z31" s="256">
        <v>2.4018</v>
      </c>
      <c r="AA31" s="257"/>
      <c r="AB31" s="207">
        <f t="shared" si="10"/>
        <v>-1</v>
      </c>
      <c r="AC31" s="254">
        <f t="shared" si="0"/>
        <v>170.8063</v>
      </c>
      <c r="AD31" s="255">
        <f t="shared" si="1"/>
        <v>0</v>
      </c>
      <c r="AE31" s="207">
        <f t="shared" si="11"/>
        <v>-1</v>
      </c>
      <c r="AF31" s="254">
        <f t="shared" si="12"/>
        <v>32.7897</v>
      </c>
      <c r="AG31" s="255">
        <f t="shared" si="13"/>
        <v>0</v>
      </c>
      <c r="AH31" s="207">
        <f t="shared" si="14"/>
        <v>-1</v>
      </c>
      <c r="AI31" s="271">
        <f t="shared" si="15"/>
        <v>203.596</v>
      </c>
      <c r="AJ31" s="255">
        <f t="shared" si="16"/>
        <v>0</v>
      </c>
      <c r="AK31" s="207">
        <f t="shared" si="17"/>
        <v>-1</v>
      </c>
    </row>
    <row r="32" s="194" customFormat="1" ht="20.1" customHeight="1" spans="1:37">
      <c r="A32" s="10">
        <v>29</v>
      </c>
      <c r="B32" s="215">
        <v>36.6016</v>
      </c>
      <c r="C32" s="206"/>
      <c r="D32" s="212">
        <f t="shared" si="2"/>
        <v>-1</v>
      </c>
      <c r="E32" s="213">
        <v>40.6277</v>
      </c>
      <c r="F32" s="209"/>
      <c r="G32" s="207">
        <f t="shared" si="3"/>
        <v>-1</v>
      </c>
      <c r="H32" s="213">
        <v>58.2453</v>
      </c>
      <c r="I32" s="209"/>
      <c r="J32" s="207">
        <f t="shared" si="4"/>
        <v>-1</v>
      </c>
      <c r="K32" s="213">
        <v>35.642</v>
      </c>
      <c r="L32" s="244"/>
      <c r="M32" s="207">
        <f t="shared" si="5"/>
        <v>-1</v>
      </c>
      <c r="N32" s="215">
        <v>7.4787</v>
      </c>
      <c r="O32" s="244"/>
      <c r="P32" s="207">
        <f t="shared" si="6"/>
        <v>-1</v>
      </c>
      <c r="Q32" s="215">
        <v>10.0471</v>
      </c>
      <c r="R32" s="244"/>
      <c r="S32" s="207">
        <f t="shared" si="7"/>
        <v>-1</v>
      </c>
      <c r="T32" s="213">
        <v>9.3663</v>
      </c>
      <c r="U32" s="244"/>
      <c r="V32" s="207">
        <f t="shared" si="8"/>
        <v>-1</v>
      </c>
      <c r="W32" s="215">
        <v>3.3594</v>
      </c>
      <c r="X32" s="244"/>
      <c r="Y32" s="207">
        <f t="shared" si="9"/>
        <v>-1</v>
      </c>
      <c r="Z32" s="256">
        <v>2.3763</v>
      </c>
      <c r="AA32" s="257"/>
      <c r="AB32" s="207">
        <f t="shared" si="10"/>
        <v>-1</v>
      </c>
      <c r="AC32" s="254">
        <f t="shared" si="0"/>
        <v>171.1166</v>
      </c>
      <c r="AD32" s="255">
        <f t="shared" si="1"/>
        <v>0</v>
      </c>
      <c r="AE32" s="207">
        <f t="shared" si="11"/>
        <v>-1</v>
      </c>
      <c r="AF32" s="254">
        <f t="shared" si="12"/>
        <v>32.6278</v>
      </c>
      <c r="AG32" s="255">
        <f t="shared" si="13"/>
        <v>0</v>
      </c>
      <c r="AH32" s="207">
        <f t="shared" si="14"/>
        <v>-1</v>
      </c>
      <c r="AI32" s="271">
        <f t="shared" si="15"/>
        <v>203.7444</v>
      </c>
      <c r="AJ32" s="255">
        <f t="shared" si="16"/>
        <v>0</v>
      </c>
      <c r="AK32" s="207">
        <f t="shared" si="17"/>
        <v>-1</v>
      </c>
    </row>
    <row r="33" s="194" customFormat="1" ht="20.1" customHeight="1" spans="1:37">
      <c r="A33" s="10">
        <v>30</v>
      </c>
      <c r="B33" s="216">
        <v>36.5408</v>
      </c>
      <c r="C33" s="206"/>
      <c r="D33" s="212">
        <f t="shared" si="2"/>
        <v>-1</v>
      </c>
      <c r="E33" s="213">
        <v>40.8339</v>
      </c>
      <c r="F33" s="209"/>
      <c r="G33" s="207">
        <f t="shared" si="3"/>
        <v>-1</v>
      </c>
      <c r="H33" s="213">
        <v>57.2238</v>
      </c>
      <c r="I33" s="209"/>
      <c r="J33" s="207">
        <f t="shared" si="4"/>
        <v>-1</v>
      </c>
      <c r="K33" s="213">
        <v>36.495</v>
      </c>
      <c r="L33" s="244">
        <v>36.495</v>
      </c>
      <c r="M33" s="207">
        <f t="shared" si="5"/>
        <v>0</v>
      </c>
      <c r="N33" s="215">
        <v>7.3138</v>
      </c>
      <c r="O33" s="244"/>
      <c r="P33" s="207">
        <f t="shared" si="6"/>
        <v>-1</v>
      </c>
      <c r="Q33" s="215">
        <v>10.5737</v>
      </c>
      <c r="R33" s="244"/>
      <c r="S33" s="207">
        <f t="shared" si="7"/>
        <v>-1</v>
      </c>
      <c r="T33" s="213">
        <v>9.3775</v>
      </c>
      <c r="U33" s="244"/>
      <c r="V33" s="207">
        <f t="shared" si="8"/>
        <v>-1</v>
      </c>
      <c r="W33" s="215">
        <v>3.4139</v>
      </c>
      <c r="X33" s="244"/>
      <c r="Y33" s="207">
        <f t="shared" si="9"/>
        <v>-1</v>
      </c>
      <c r="Z33" s="256">
        <v>2.3037</v>
      </c>
      <c r="AA33" s="257"/>
      <c r="AB33" s="207">
        <f t="shared" si="10"/>
        <v>-1</v>
      </c>
      <c r="AC33" s="254">
        <f t="shared" si="0"/>
        <v>171.0935</v>
      </c>
      <c r="AD33" s="255">
        <f t="shared" si="1"/>
        <v>36.495</v>
      </c>
      <c r="AE33" s="207">
        <f t="shared" si="11"/>
        <v>-0.786695578733266</v>
      </c>
      <c r="AF33" s="254">
        <f t="shared" si="12"/>
        <v>32.9826</v>
      </c>
      <c r="AG33" s="255">
        <f t="shared" si="13"/>
        <v>0</v>
      </c>
      <c r="AH33" s="207">
        <f t="shared" si="14"/>
        <v>-1</v>
      </c>
      <c r="AI33" s="271">
        <f t="shared" si="15"/>
        <v>204.0761</v>
      </c>
      <c r="AJ33" s="255">
        <f t="shared" si="16"/>
        <v>36.495</v>
      </c>
      <c r="AK33" s="207">
        <f t="shared" si="17"/>
        <v>-0.821169651909263</v>
      </c>
    </row>
    <row r="34" s="194" customFormat="1" ht="20.1" customHeight="1" spans="1:37">
      <c r="A34" s="10">
        <v>31</v>
      </c>
      <c r="B34" s="216">
        <v>36.4608</v>
      </c>
      <c r="C34" s="217"/>
      <c r="D34" s="218">
        <f t="shared" si="2"/>
        <v>-1</v>
      </c>
      <c r="E34" s="219">
        <v>40.5672</v>
      </c>
      <c r="F34" s="220"/>
      <c r="G34" s="221">
        <f t="shared" si="3"/>
        <v>-1</v>
      </c>
      <c r="H34" s="219">
        <v>58.4052</v>
      </c>
      <c r="I34" s="220"/>
      <c r="J34" s="221">
        <f t="shared" si="4"/>
        <v>-1</v>
      </c>
      <c r="K34" s="219">
        <v>36.865</v>
      </c>
      <c r="L34" s="246">
        <v>36.865</v>
      </c>
      <c r="M34" s="221">
        <f t="shared" si="5"/>
        <v>0</v>
      </c>
      <c r="N34" s="216">
        <v>7.3914</v>
      </c>
      <c r="O34" s="246"/>
      <c r="P34" s="221">
        <f t="shared" si="6"/>
        <v>-1</v>
      </c>
      <c r="Q34" s="216">
        <v>10.9953</v>
      </c>
      <c r="R34" s="246"/>
      <c r="S34" s="221">
        <f t="shared" si="7"/>
        <v>-1</v>
      </c>
      <c r="T34" s="219">
        <v>9.4875</v>
      </c>
      <c r="U34" s="246"/>
      <c r="V34" s="221">
        <f t="shared" si="8"/>
        <v>-1</v>
      </c>
      <c r="W34" s="248">
        <v>3.4264</v>
      </c>
      <c r="X34" s="246"/>
      <c r="Y34" s="221">
        <f t="shared" si="9"/>
        <v>-1</v>
      </c>
      <c r="Z34" s="258">
        <v>2.3566</v>
      </c>
      <c r="AA34" s="246"/>
      <c r="AB34" s="221">
        <f t="shared" si="10"/>
        <v>-1</v>
      </c>
      <c r="AC34" s="259">
        <f t="shared" si="0"/>
        <v>172.2982</v>
      </c>
      <c r="AD34" s="260">
        <f t="shared" si="1"/>
        <v>36.865</v>
      </c>
      <c r="AE34" s="221">
        <f t="shared" si="11"/>
        <v>-0.786039552357482</v>
      </c>
      <c r="AF34" s="259">
        <f t="shared" ref="AF4:AF38" si="18">N34+Q34+T34+W34</f>
        <v>31.3006</v>
      </c>
      <c r="AG34" s="255">
        <f t="shared" si="13"/>
        <v>0</v>
      </c>
      <c r="AH34" s="221">
        <f t="shared" si="14"/>
        <v>-1</v>
      </c>
      <c r="AI34" s="272">
        <f t="shared" si="15"/>
        <v>203.5988</v>
      </c>
      <c r="AJ34" s="260">
        <f t="shared" si="15"/>
        <v>36.865</v>
      </c>
      <c r="AK34" s="221">
        <f t="shared" si="17"/>
        <v>-0.818933117483993</v>
      </c>
    </row>
    <row r="35" s="194" customFormat="1" ht="20.1" customHeight="1" spans="1:37">
      <c r="A35" s="222" t="s">
        <v>19</v>
      </c>
      <c r="B35" s="223">
        <f t="shared" ref="B35:U35" si="19">SUM(B4:B34)</f>
        <v>1168.3788</v>
      </c>
      <c r="C35" s="224">
        <f t="shared" si="19"/>
        <v>0</v>
      </c>
      <c r="D35" s="225">
        <f t="shared" si="2"/>
        <v>-1</v>
      </c>
      <c r="E35" s="210">
        <f t="shared" si="19"/>
        <v>1218.9399</v>
      </c>
      <c r="F35" s="226">
        <f t="shared" si="19"/>
        <v>0</v>
      </c>
      <c r="G35" s="225">
        <f t="shared" si="3"/>
        <v>-1</v>
      </c>
      <c r="H35" s="210">
        <f t="shared" si="19"/>
        <v>1734.7231</v>
      </c>
      <c r="I35" s="247">
        <f t="shared" si="19"/>
        <v>0</v>
      </c>
      <c r="J35" s="225">
        <f t="shared" si="4"/>
        <v>-1</v>
      </c>
      <c r="K35" s="210">
        <f t="shared" si="19"/>
        <v>1084.362</v>
      </c>
      <c r="L35" s="247">
        <f t="shared" si="19"/>
        <v>73.36</v>
      </c>
      <c r="M35" s="225">
        <f t="shared" si="5"/>
        <v>-0.9323473157488</v>
      </c>
      <c r="N35" s="210">
        <f t="shared" si="19"/>
        <v>222.4695</v>
      </c>
      <c r="O35" s="224">
        <f t="shared" si="19"/>
        <v>0</v>
      </c>
      <c r="P35" s="225">
        <f t="shared" si="6"/>
        <v>-1</v>
      </c>
      <c r="Q35" s="210">
        <f t="shared" si="19"/>
        <v>303.0577</v>
      </c>
      <c r="R35" s="224">
        <f t="shared" si="19"/>
        <v>0</v>
      </c>
      <c r="S35" s="225">
        <f t="shared" si="7"/>
        <v>-1</v>
      </c>
      <c r="T35" s="210">
        <f t="shared" si="19"/>
        <v>267.4604</v>
      </c>
      <c r="U35" s="247">
        <f t="shared" si="19"/>
        <v>0</v>
      </c>
      <c r="V35" s="225">
        <f t="shared" si="8"/>
        <v>-1</v>
      </c>
      <c r="W35" s="223">
        <f t="shared" ref="W35:X35" si="20">SUM(W4:W34)</f>
        <v>101.7971</v>
      </c>
      <c r="X35" s="249">
        <f t="shared" si="20"/>
        <v>0</v>
      </c>
      <c r="Y35" s="261">
        <f t="shared" si="9"/>
        <v>-1</v>
      </c>
      <c r="Z35" s="262">
        <f t="shared" ref="Z35" si="21">SUM(Z4:Z34)</f>
        <v>72.6737</v>
      </c>
      <c r="AA35" s="263">
        <f t="shared" ref="AA35" si="22">SUM(AA4:AA34)</f>
        <v>0</v>
      </c>
      <c r="AB35" s="261">
        <f t="shared" si="10"/>
        <v>-1</v>
      </c>
      <c r="AC35" s="210">
        <f t="shared" ref="AC35:AD35" si="23">SUM(AC4:AC34)</f>
        <v>5206.4038</v>
      </c>
      <c r="AD35" s="224">
        <f t="shared" si="23"/>
        <v>73.36</v>
      </c>
      <c r="AE35" s="225">
        <f t="shared" si="11"/>
        <v>-0.985909659946084</v>
      </c>
      <c r="AF35" s="210">
        <f t="shared" ref="AF35" si="24">SUM(AF4:AF34)</f>
        <v>965.1018</v>
      </c>
      <c r="AG35" s="273">
        <f t="shared" ref="AG5:AG35" si="25">O35+R35+U35+X35+Z35</f>
        <v>72.6737</v>
      </c>
      <c r="AH35" s="225">
        <f t="shared" si="14"/>
        <v>-0.924698410053737</v>
      </c>
      <c r="AI35" s="210">
        <f t="shared" ref="AI35" si="26">SUM(AI4:AI34)</f>
        <v>6171.5056</v>
      </c>
      <c r="AJ35" s="273">
        <f t="shared" si="15"/>
        <v>146.0337</v>
      </c>
      <c r="AK35" s="225">
        <f t="shared" si="17"/>
        <v>-0.976337427288408</v>
      </c>
    </row>
    <row r="36" s="194" customFormat="1" ht="20.1" customHeight="1" spans="1:37">
      <c r="A36" s="227" t="s">
        <v>65</v>
      </c>
      <c r="B36" s="228">
        <f t="shared" ref="B36:U36" si="27">AVERAGE(B4:B34)</f>
        <v>37.6896387096774</v>
      </c>
      <c r="C36" s="229" t="e">
        <f t="shared" si="27"/>
        <v>#DIV/0!</v>
      </c>
      <c r="D36" s="212" t="e">
        <f t="shared" si="2"/>
        <v>#DIV/0!</v>
      </c>
      <c r="E36" s="230">
        <f t="shared" si="27"/>
        <v>39.3206419354839</v>
      </c>
      <c r="F36" s="231" t="e">
        <f t="shared" si="27"/>
        <v>#DIV/0!</v>
      </c>
      <c r="G36" s="212" t="e">
        <f t="shared" si="3"/>
        <v>#DIV/0!</v>
      </c>
      <c r="H36" s="230">
        <f t="shared" si="27"/>
        <v>55.9588096774194</v>
      </c>
      <c r="I36" s="231" t="e">
        <f t="shared" si="27"/>
        <v>#DIV/0!</v>
      </c>
      <c r="J36" s="212" t="e">
        <f t="shared" si="4"/>
        <v>#DIV/0!</v>
      </c>
      <c r="K36" s="230">
        <f t="shared" si="27"/>
        <v>34.9794193548387</v>
      </c>
      <c r="L36" s="231">
        <f t="shared" si="27"/>
        <v>36.68</v>
      </c>
      <c r="M36" s="212">
        <f t="shared" si="5"/>
        <v>0.0486166058936039</v>
      </c>
      <c r="N36" s="230">
        <f t="shared" si="27"/>
        <v>7.17643548387097</v>
      </c>
      <c r="O36" s="229" t="e">
        <f t="shared" si="27"/>
        <v>#DIV/0!</v>
      </c>
      <c r="P36" s="212" t="e">
        <f t="shared" si="6"/>
        <v>#DIV/0!</v>
      </c>
      <c r="Q36" s="230">
        <f t="shared" si="27"/>
        <v>9.77605483870968</v>
      </c>
      <c r="R36" s="229" t="e">
        <f t="shared" si="27"/>
        <v>#DIV/0!</v>
      </c>
      <c r="S36" s="212" t="e">
        <f t="shared" si="7"/>
        <v>#DIV/0!</v>
      </c>
      <c r="T36" s="230">
        <f t="shared" si="27"/>
        <v>8.62775483870968</v>
      </c>
      <c r="U36" s="231" t="e">
        <f t="shared" si="27"/>
        <v>#DIV/0!</v>
      </c>
      <c r="V36" s="207" t="e">
        <f t="shared" si="8"/>
        <v>#DIV/0!</v>
      </c>
      <c r="W36" s="215">
        <f t="shared" ref="W36:X36" si="28">AVERAGE(W4:W34)</f>
        <v>3.28377741935484</v>
      </c>
      <c r="X36" s="244" t="e">
        <f t="shared" si="28"/>
        <v>#DIV/0!</v>
      </c>
      <c r="Y36" s="264" t="e">
        <f t="shared" si="9"/>
        <v>#DIV/0!</v>
      </c>
      <c r="Z36" s="265">
        <f t="shared" ref="Z36:AA36" si="29">AVERAGE(Z4:Z34)</f>
        <v>2.34431290322581</v>
      </c>
      <c r="AA36" s="266" t="e">
        <f t="shared" si="29"/>
        <v>#DIV/0!</v>
      </c>
      <c r="AB36" s="264" t="e">
        <f t="shared" si="10"/>
        <v>#DIV/0!</v>
      </c>
      <c r="AC36" s="230">
        <f t="shared" ref="AC36" si="30">AVERAGE(AC4:AC34)</f>
        <v>167.948509677419</v>
      </c>
      <c r="AD36" s="229">
        <f t="shared" ref="AD36" si="31">AVERAGE(AD4:AD34)</f>
        <v>2.36645161290323</v>
      </c>
      <c r="AE36" s="212">
        <f t="shared" si="11"/>
        <v>-0.985909659946084</v>
      </c>
      <c r="AF36" s="230">
        <f t="shared" ref="AF36" si="32">AVERAGE(AF4:AF34)</f>
        <v>31.1323161290323</v>
      </c>
      <c r="AG36" s="255" t="e">
        <f>O36+R36+U36+X36</f>
        <v>#DIV/0!</v>
      </c>
      <c r="AH36" s="212" t="e">
        <f t="shared" si="14"/>
        <v>#DIV/0!</v>
      </c>
      <c r="AI36" s="230">
        <f t="shared" ref="AI36" si="33">AVERAGE(AI4:AI34)</f>
        <v>199.080825806452</v>
      </c>
      <c r="AJ36" s="255" t="e">
        <f t="shared" si="15"/>
        <v>#DIV/0!</v>
      </c>
      <c r="AK36" s="207" t="e">
        <f t="shared" si="17"/>
        <v>#DIV/0!</v>
      </c>
    </row>
    <row r="37" s="194" customFormat="1" ht="20.1" customHeight="1" spans="1:37">
      <c r="A37" s="232" t="s">
        <v>66</v>
      </c>
      <c r="B37" s="228">
        <f t="shared" ref="B37:U37" si="34">MAX(B4:B34)</f>
        <v>39.0944</v>
      </c>
      <c r="C37" s="229">
        <f t="shared" si="34"/>
        <v>0</v>
      </c>
      <c r="D37" s="212">
        <f t="shared" si="2"/>
        <v>-1</v>
      </c>
      <c r="E37" s="230">
        <f t="shared" si="34"/>
        <v>42.5272</v>
      </c>
      <c r="F37" s="231">
        <f t="shared" si="34"/>
        <v>0</v>
      </c>
      <c r="G37" s="212">
        <f t="shared" si="3"/>
        <v>-1</v>
      </c>
      <c r="H37" s="230">
        <f t="shared" si="34"/>
        <v>59.4149</v>
      </c>
      <c r="I37" s="231">
        <f t="shared" si="34"/>
        <v>0</v>
      </c>
      <c r="J37" s="212">
        <f t="shared" si="4"/>
        <v>-1</v>
      </c>
      <c r="K37" s="230">
        <f t="shared" si="34"/>
        <v>36.992</v>
      </c>
      <c r="L37" s="231">
        <f t="shared" si="34"/>
        <v>36.865</v>
      </c>
      <c r="M37" s="212">
        <f t="shared" si="5"/>
        <v>-0.0034331747404843</v>
      </c>
      <c r="N37" s="230">
        <f t="shared" si="34"/>
        <v>7.5466</v>
      </c>
      <c r="O37" s="229">
        <f t="shared" si="34"/>
        <v>0</v>
      </c>
      <c r="P37" s="212">
        <f t="shared" si="6"/>
        <v>-1</v>
      </c>
      <c r="Q37" s="230">
        <f t="shared" si="34"/>
        <v>10.9953</v>
      </c>
      <c r="R37" s="229">
        <f t="shared" si="34"/>
        <v>0</v>
      </c>
      <c r="S37" s="212">
        <f t="shared" si="7"/>
        <v>-1</v>
      </c>
      <c r="T37" s="230">
        <f t="shared" si="34"/>
        <v>9.4875</v>
      </c>
      <c r="U37" s="231">
        <f t="shared" si="34"/>
        <v>0</v>
      </c>
      <c r="V37" s="207">
        <f t="shared" si="8"/>
        <v>-1</v>
      </c>
      <c r="W37" s="215">
        <f t="shared" ref="W37:X37" si="35">MAX(W4:W34)</f>
        <v>3.5883</v>
      </c>
      <c r="X37" s="244">
        <f t="shared" si="35"/>
        <v>0</v>
      </c>
      <c r="Y37" s="264">
        <f t="shared" si="9"/>
        <v>-1</v>
      </c>
      <c r="Z37" s="265">
        <f t="shared" ref="Z37:AA37" si="36">MAX(Z4:Z34)</f>
        <v>2.4752</v>
      </c>
      <c r="AA37" s="266">
        <f t="shared" si="36"/>
        <v>0</v>
      </c>
      <c r="AB37" s="264">
        <f t="shared" si="10"/>
        <v>-1</v>
      </c>
      <c r="AC37" s="230">
        <f t="shared" ref="AC37" si="37">MAX(AC4:AC34)</f>
        <v>172.6226</v>
      </c>
      <c r="AD37" s="229">
        <f t="shared" ref="AD37" si="38">MAX(AD4:AD34)</f>
        <v>36.865</v>
      </c>
      <c r="AE37" s="212">
        <f t="shared" si="11"/>
        <v>-0.786441636263154</v>
      </c>
      <c r="AF37" s="230">
        <f t="shared" ref="AF37" si="39">MAX(AF4:AF34)</f>
        <v>32.9826</v>
      </c>
      <c r="AG37" s="255">
        <f>O37+R37+U37+X37</f>
        <v>0</v>
      </c>
      <c r="AH37" s="212">
        <f t="shared" si="14"/>
        <v>-1</v>
      </c>
      <c r="AI37" s="230">
        <f t="shared" ref="AI37" si="40">MAX(AI4:AI34)</f>
        <v>204.378</v>
      </c>
      <c r="AJ37" s="255">
        <f t="shared" si="15"/>
        <v>36.865</v>
      </c>
      <c r="AK37" s="207">
        <f t="shared" si="17"/>
        <v>-0.819623442836313</v>
      </c>
    </row>
    <row r="38" s="194" customFormat="1" ht="20.1" customHeight="1" spans="1:37">
      <c r="A38" s="233" t="s">
        <v>67</v>
      </c>
      <c r="B38" s="234">
        <f t="shared" ref="B38:I38" si="41">MIN(B4:B34)</f>
        <v>36.2432</v>
      </c>
      <c r="C38" s="235">
        <f t="shared" si="41"/>
        <v>0</v>
      </c>
      <c r="D38" s="236">
        <f t="shared" si="2"/>
        <v>-1</v>
      </c>
      <c r="E38" s="237">
        <f t="shared" si="41"/>
        <v>33.3123</v>
      </c>
      <c r="F38" s="238">
        <f t="shared" si="41"/>
        <v>0</v>
      </c>
      <c r="G38" s="236">
        <f t="shared" si="3"/>
        <v>-1</v>
      </c>
      <c r="H38" s="237">
        <f t="shared" si="41"/>
        <v>48.0296</v>
      </c>
      <c r="I38" s="238">
        <f t="shared" si="41"/>
        <v>0</v>
      </c>
      <c r="J38" s="236">
        <f t="shared" si="4"/>
        <v>-1</v>
      </c>
      <c r="K38" s="237">
        <f t="shared" ref="K38:AD38" si="42">MIN(K4:K34)</f>
        <v>31.453</v>
      </c>
      <c r="L38" s="238">
        <f t="shared" si="42"/>
        <v>36.495</v>
      </c>
      <c r="M38" s="236">
        <f t="shared" si="5"/>
        <v>0.160302673830795</v>
      </c>
      <c r="N38" s="237">
        <f t="shared" si="42"/>
        <v>6.6445</v>
      </c>
      <c r="O38" s="235">
        <f t="shared" si="42"/>
        <v>0</v>
      </c>
      <c r="P38" s="236">
        <f t="shared" si="6"/>
        <v>-1</v>
      </c>
      <c r="Q38" s="237">
        <f t="shared" si="42"/>
        <v>9.021</v>
      </c>
      <c r="R38" s="235">
        <f t="shared" si="42"/>
        <v>0</v>
      </c>
      <c r="S38" s="236">
        <f t="shared" si="7"/>
        <v>-1</v>
      </c>
      <c r="T38" s="237">
        <f t="shared" si="42"/>
        <v>6.4343</v>
      </c>
      <c r="U38" s="238">
        <f t="shared" si="42"/>
        <v>0</v>
      </c>
      <c r="V38" s="250">
        <f t="shared" si="8"/>
        <v>-1</v>
      </c>
      <c r="W38" s="251">
        <f t="shared" ref="W38:X38" si="43">MIN(W4:W34)</f>
        <v>2.9586</v>
      </c>
      <c r="X38" s="252">
        <f t="shared" si="43"/>
        <v>0</v>
      </c>
      <c r="Y38" s="267">
        <f t="shared" si="9"/>
        <v>-1</v>
      </c>
      <c r="Z38" s="268">
        <f t="shared" ref="Z38:AA38" si="44">MIN(Z4:Z34)</f>
        <v>2.1943</v>
      </c>
      <c r="AA38" s="269">
        <f t="shared" si="44"/>
        <v>0</v>
      </c>
      <c r="AB38" s="267">
        <f t="shared" si="10"/>
        <v>-1</v>
      </c>
      <c r="AC38" s="237">
        <f t="shared" ref="AC38" si="45">MIN(AC4:AC34)</f>
        <v>153.263</v>
      </c>
      <c r="AD38" s="235">
        <f t="shared" si="42"/>
        <v>0</v>
      </c>
      <c r="AE38" s="236">
        <f t="shared" si="11"/>
        <v>-1</v>
      </c>
      <c r="AF38" s="237">
        <f t="shared" ref="AF38" si="46">MIN(AF4:AF34)</f>
        <v>28.099</v>
      </c>
      <c r="AG38" s="274">
        <f>O38+R38+U38+X38</f>
        <v>0</v>
      </c>
      <c r="AH38" s="236">
        <f t="shared" si="14"/>
        <v>-1</v>
      </c>
      <c r="AI38" s="237">
        <f t="shared" ref="AI38" si="47">MIN(AI4:AI34)</f>
        <v>181.362</v>
      </c>
      <c r="AJ38" s="274">
        <f t="shared" si="15"/>
        <v>0</v>
      </c>
      <c r="AK38" s="250">
        <f t="shared" si="17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>
    <tabColor indexed="40"/>
  </sheetPr>
  <dimension ref="A1:AK38"/>
  <sheetViews>
    <sheetView workbookViewId="0">
      <pane xSplit="1" ySplit="3" topLeftCell="M4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6" style="89" customWidth="1"/>
    <col min="2" max="2" width="7.66666666666667" customWidth="1"/>
    <col min="3" max="3" width="11" customWidth="1"/>
    <col min="4" max="4" width="10.1083333333333" customWidth="1"/>
    <col min="5" max="5" width="7.66666666666667" customWidth="1"/>
    <col min="6" max="6" width="9.21666666666667" customWidth="1"/>
    <col min="7" max="7" width="11.2166666666667" customWidth="1"/>
    <col min="8" max="9" width="7.66666666666667" customWidth="1"/>
    <col min="10" max="10" width="9.44166666666667" customWidth="1"/>
    <col min="11" max="11" width="9" customWidth="1"/>
    <col min="12" max="12" width="9.10833333333333" customWidth="1"/>
    <col min="13" max="13" width="8.775" customWidth="1"/>
    <col min="14" max="15" width="7.66666666666667" customWidth="1"/>
    <col min="16" max="16" width="8.33333333333333" customWidth="1"/>
    <col min="17" max="18" width="7.66666666666667" customWidth="1"/>
    <col min="19" max="22" width="8.66666666666667" customWidth="1"/>
    <col min="23" max="24" width="7.66666666666667" customWidth="1"/>
    <col min="25" max="25" width="8.33333333333333" customWidth="1"/>
    <col min="26" max="26" width="9.44166666666667" customWidth="1"/>
    <col min="27" max="27" width="8.66666666666667" customWidth="1"/>
    <col min="28" max="28" width="9.21666666666667" customWidth="1"/>
    <col min="29" max="30" width="8.775" customWidth="1"/>
    <col min="31" max="31" width="8.44166666666667" customWidth="1"/>
    <col min="32" max="34" width="7.66666666666667" customWidth="1"/>
  </cols>
  <sheetData>
    <row r="1" s="89" customFormat="1" ht="48.75" customHeight="1" spans="1:37">
      <c r="A1" s="2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18.7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36.7552</v>
      </c>
      <c r="C4" s="206"/>
      <c r="D4" s="207">
        <f>(C4-B4)/B4</f>
        <v>-1</v>
      </c>
      <c r="E4" s="208">
        <v>42.3661</v>
      </c>
      <c r="F4" s="209"/>
      <c r="G4" s="207">
        <f>(F4-E4)/E4</f>
        <v>-1</v>
      </c>
      <c r="H4" s="210">
        <v>58.2988</v>
      </c>
      <c r="I4" s="209"/>
      <c r="J4" s="207">
        <f>(I4-H4)/H4</f>
        <v>-1</v>
      </c>
      <c r="K4" s="208">
        <v>35.628</v>
      </c>
      <c r="L4" s="244"/>
      <c r="M4" s="207">
        <f>(L4-K4)/K4</f>
        <v>-1</v>
      </c>
      <c r="N4" s="245">
        <v>7.5854</v>
      </c>
      <c r="O4" s="244"/>
      <c r="P4" s="207">
        <f>(O4-N4)/N4</f>
        <v>-1</v>
      </c>
      <c r="Q4" s="223">
        <v>10.4353</v>
      </c>
      <c r="R4" s="244"/>
      <c r="S4" s="207">
        <f>(R4-Q4)/Q4</f>
        <v>-1</v>
      </c>
      <c r="T4" s="208">
        <v>9.426</v>
      </c>
      <c r="U4" s="244"/>
      <c r="V4" s="207">
        <f>(U4-T4)/T4</f>
        <v>-1</v>
      </c>
      <c r="W4" s="245">
        <v>3.6581</v>
      </c>
      <c r="X4" s="244"/>
      <c r="Y4" s="207">
        <f>(X4-W4)/W4</f>
        <v>-1</v>
      </c>
      <c r="Z4" s="253">
        <v>2.153</v>
      </c>
      <c r="AA4" s="244"/>
      <c r="AB4" s="207">
        <f>(AA4-Z4)/Z4</f>
        <v>-1</v>
      </c>
      <c r="AC4" s="254">
        <f t="shared" ref="AC4:AC33" si="0">B4+E4+H4+K4</f>
        <v>173.0481</v>
      </c>
      <c r="AD4" s="255">
        <f t="shared" ref="AD4:AD33" si="1">C4+F4+I4+L4</f>
        <v>0</v>
      </c>
      <c r="AE4" s="207">
        <f>(AD4-AC4)/AC4</f>
        <v>-1</v>
      </c>
      <c r="AF4" s="254">
        <f>N4+Q4+T4+W4+Z4</f>
        <v>33.2578</v>
      </c>
      <c r="AG4" s="255">
        <f>O4+R4+U4+X4+AA4</f>
        <v>0</v>
      </c>
      <c r="AH4" s="207">
        <f>(AG4-AF4)/AF4</f>
        <v>-1</v>
      </c>
      <c r="AI4" s="271">
        <f>AC4+AF4</f>
        <v>206.3059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36.48</v>
      </c>
      <c r="C5" s="206"/>
      <c r="D5" s="212">
        <f t="shared" ref="D5:D38" si="2">(C5-B5)/B5</f>
        <v>-1</v>
      </c>
      <c r="E5" s="213">
        <v>42.9007</v>
      </c>
      <c r="F5" s="209"/>
      <c r="G5" s="207">
        <f t="shared" ref="G5:G38" si="3">(F5-E5)/E5</f>
        <v>-1</v>
      </c>
      <c r="H5" s="213">
        <v>56.5926</v>
      </c>
      <c r="I5" s="209"/>
      <c r="J5" s="207">
        <f t="shared" ref="J5:J38" si="4">(I5-H5)/H5</f>
        <v>-1</v>
      </c>
      <c r="K5" s="213">
        <v>35.186</v>
      </c>
      <c r="L5" s="244"/>
      <c r="M5" s="207">
        <f t="shared" ref="M5:M38" si="5">(L5-K5)/K5</f>
        <v>-1</v>
      </c>
      <c r="N5" s="215">
        <v>7.469</v>
      </c>
      <c r="O5" s="244"/>
      <c r="P5" s="207">
        <f t="shared" ref="P5:P38" si="6">(O5-N5)/N5</f>
        <v>-1</v>
      </c>
      <c r="Q5" s="215">
        <v>10.4487</v>
      </c>
      <c r="R5" s="244"/>
      <c r="S5" s="207">
        <f t="shared" ref="S5:S38" si="7">(R5-Q5)/Q5</f>
        <v>-1</v>
      </c>
      <c r="T5" s="213">
        <v>9.2781</v>
      </c>
      <c r="U5" s="244"/>
      <c r="V5" s="207">
        <f t="shared" ref="V5:V38" si="8">(U5-T5)/T5</f>
        <v>-1</v>
      </c>
      <c r="W5" s="215">
        <v>3.4816</v>
      </c>
      <c r="X5" s="244"/>
      <c r="Y5" s="207">
        <f t="shared" ref="Y5:Y38" si="9">(X5-W5)/W5</f>
        <v>-1</v>
      </c>
      <c r="Z5" s="256">
        <v>2.2323</v>
      </c>
      <c r="AA5" s="257"/>
      <c r="AB5" s="207">
        <f t="shared" ref="AB5:AB34" si="10">(AA5-Z5)/Z5</f>
        <v>-1</v>
      </c>
      <c r="AC5" s="254">
        <f t="shared" si="0"/>
        <v>171.1593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32.9097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204.069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35.6032</v>
      </c>
      <c r="C6" s="206"/>
      <c r="D6" s="212">
        <f t="shared" si="2"/>
        <v>-1</v>
      </c>
      <c r="E6" s="214">
        <v>40.9328</v>
      </c>
      <c r="F6" s="209"/>
      <c r="G6" s="207">
        <f t="shared" si="3"/>
        <v>-1</v>
      </c>
      <c r="H6" s="214">
        <v>57.2966</v>
      </c>
      <c r="I6" s="209"/>
      <c r="J6" s="207">
        <f t="shared" si="4"/>
        <v>-1</v>
      </c>
      <c r="K6" s="214">
        <v>35.745</v>
      </c>
      <c r="L6" s="244"/>
      <c r="M6" s="207">
        <f t="shared" si="5"/>
        <v>-1</v>
      </c>
      <c r="N6" s="211">
        <v>7.4496</v>
      </c>
      <c r="O6" s="244"/>
      <c r="P6" s="207">
        <f t="shared" si="6"/>
        <v>-1</v>
      </c>
      <c r="Q6" s="211">
        <v>10.3081</v>
      </c>
      <c r="R6" s="244"/>
      <c r="S6" s="207">
        <f t="shared" si="7"/>
        <v>-1</v>
      </c>
      <c r="T6" s="214">
        <v>9.4057</v>
      </c>
      <c r="U6" s="244"/>
      <c r="V6" s="207">
        <f t="shared" si="8"/>
        <v>-1</v>
      </c>
      <c r="W6" s="211">
        <v>3.4842</v>
      </c>
      <c r="X6" s="244"/>
      <c r="Y6" s="207">
        <f t="shared" si="9"/>
        <v>-1</v>
      </c>
      <c r="Z6" s="256">
        <v>2.313</v>
      </c>
      <c r="AA6" s="257"/>
      <c r="AB6" s="207">
        <f t="shared" si="10"/>
        <v>-1</v>
      </c>
      <c r="AC6" s="254">
        <f t="shared" si="0"/>
        <v>169.5776</v>
      </c>
      <c r="AD6" s="255">
        <f t="shared" si="1"/>
        <v>0</v>
      </c>
      <c r="AE6" s="207">
        <f t="shared" si="11"/>
        <v>-1</v>
      </c>
      <c r="AF6" s="254">
        <f t="shared" si="12"/>
        <v>32.9606</v>
      </c>
      <c r="AG6" s="255">
        <f t="shared" si="13"/>
        <v>0</v>
      </c>
      <c r="AH6" s="207">
        <f t="shared" si="14"/>
        <v>-1</v>
      </c>
      <c r="AI6" s="271">
        <f t="shared" si="15"/>
        <v>202.5382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36.6496</v>
      </c>
      <c r="C7" s="206"/>
      <c r="D7" s="212">
        <f t="shared" si="2"/>
        <v>-1</v>
      </c>
      <c r="E7" s="213">
        <v>41.2033</v>
      </c>
      <c r="F7" s="209"/>
      <c r="G7" s="207">
        <f t="shared" si="3"/>
        <v>-1</v>
      </c>
      <c r="H7" s="213">
        <v>54.8904</v>
      </c>
      <c r="I7" s="209"/>
      <c r="J7" s="207">
        <f t="shared" si="4"/>
        <v>-1</v>
      </c>
      <c r="K7" s="213">
        <v>36.058</v>
      </c>
      <c r="L7" s="244"/>
      <c r="M7" s="207">
        <f t="shared" si="5"/>
        <v>-1</v>
      </c>
      <c r="N7" s="215">
        <v>7.5369</v>
      </c>
      <c r="O7" s="244"/>
      <c r="P7" s="207">
        <f t="shared" si="6"/>
        <v>-1</v>
      </c>
      <c r="Q7" s="215">
        <v>10.3922</v>
      </c>
      <c r="R7" s="244"/>
      <c r="S7" s="207">
        <f t="shared" si="7"/>
        <v>-1</v>
      </c>
      <c r="T7" s="213">
        <v>9.3472</v>
      </c>
      <c r="U7" s="244"/>
      <c r="V7" s="207">
        <f t="shared" si="8"/>
        <v>-1</v>
      </c>
      <c r="W7" s="215">
        <v>3.5422</v>
      </c>
      <c r="X7" s="244"/>
      <c r="Y7" s="207">
        <f t="shared" si="9"/>
        <v>-1</v>
      </c>
      <c r="Z7" s="256">
        <v>2.2803</v>
      </c>
      <c r="AA7" s="257"/>
      <c r="AB7" s="207">
        <f t="shared" si="10"/>
        <v>-1</v>
      </c>
      <c r="AC7" s="254">
        <f t="shared" si="0"/>
        <v>168.8013</v>
      </c>
      <c r="AD7" s="255">
        <f t="shared" si="1"/>
        <v>0</v>
      </c>
      <c r="AE7" s="207">
        <f t="shared" si="11"/>
        <v>-1</v>
      </c>
      <c r="AF7" s="254">
        <f t="shared" si="12"/>
        <v>33.0988</v>
      </c>
      <c r="AG7" s="255">
        <f t="shared" si="13"/>
        <v>0</v>
      </c>
      <c r="AH7" s="207">
        <f t="shared" si="14"/>
        <v>-1</v>
      </c>
      <c r="AI7" s="271">
        <f t="shared" si="15"/>
        <v>201.9001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36.912</v>
      </c>
      <c r="C8" s="206"/>
      <c r="D8" s="212">
        <f t="shared" si="2"/>
        <v>-1</v>
      </c>
      <c r="E8" s="213">
        <v>39.6835</v>
      </c>
      <c r="F8" s="209"/>
      <c r="G8" s="207">
        <f t="shared" si="3"/>
        <v>-1</v>
      </c>
      <c r="H8" s="213">
        <v>54.8753</v>
      </c>
      <c r="I8" s="209"/>
      <c r="J8" s="207">
        <f t="shared" si="4"/>
        <v>-1</v>
      </c>
      <c r="K8" s="213">
        <v>35.956</v>
      </c>
      <c r="L8" s="244"/>
      <c r="M8" s="207">
        <f t="shared" si="5"/>
        <v>-1</v>
      </c>
      <c r="N8" s="215">
        <v>6.9937</v>
      </c>
      <c r="O8" s="244"/>
      <c r="P8" s="207">
        <f t="shared" si="6"/>
        <v>-1</v>
      </c>
      <c r="Q8" s="215">
        <v>10.8523</v>
      </c>
      <c r="R8" s="244"/>
      <c r="S8" s="207">
        <f t="shared" si="7"/>
        <v>-1</v>
      </c>
      <c r="T8" s="213">
        <v>9.3163</v>
      </c>
      <c r="U8" s="244"/>
      <c r="V8" s="207">
        <f t="shared" si="8"/>
        <v>-1</v>
      </c>
      <c r="W8" s="215">
        <v>3.5757</v>
      </c>
      <c r="X8" s="244"/>
      <c r="Y8" s="207">
        <f t="shared" si="9"/>
        <v>-1</v>
      </c>
      <c r="Z8" s="256">
        <v>2.1924</v>
      </c>
      <c r="AA8" s="257"/>
      <c r="AB8" s="207">
        <f t="shared" si="10"/>
        <v>-1</v>
      </c>
      <c r="AC8" s="254">
        <f t="shared" si="0"/>
        <v>167.4268</v>
      </c>
      <c r="AD8" s="255">
        <f t="shared" si="1"/>
        <v>0</v>
      </c>
      <c r="AE8" s="207">
        <f t="shared" si="11"/>
        <v>-1</v>
      </c>
      <c r="AF8" s="254">
        <f t="shared" si="12"/>
        <v>32.9304</v>
      </c>
      <c r="AG8" s="255">
        <f t="shared" si="13"/>
        <v>0</v>
      </c>
      <c r="AH8" s="207">
        <f t="shared" si="14"/>
        <v>-1</v>
      </c>
      <c r="AI8" s="271">
        <f t="shared" si="15"/>
        <v>200.3572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35.936</v>
      </c>
      <c r="C9" s="206"/>
      <c r="D9" s="212">
        <f t="shared" si="2"/>
        <v>-1</v>
      </c>
      <c r="E9" s="213">
        <v>40.5772</v>
      </c>
      <c r="F9" s="209"/>
      <c r="G9" s="207">
        <f t="shared" si="3"/>
        <v>-1</v>
      </c>
      <c r="H9" s="213">
        <v>57.9493</v>
      </c>
      <c r="I9" s="209"/>
      <c r="J9" s="207">
        <f t="shared" si="4"/>
        <v>-1</v>
      </c>
      <c r="K9" s="213">
        <v>34.531</v>
      </c>
      <c r="L9" s="244"/>
      <c r="M9" s="207">
        <f t="shared" si="5"/>
        <v>-1</v>
      </c>
      <c r="N9" s="215">
        <v>7.3914</v>
      </c>
      <c r="O9" s="244"/>
      <c r="P9" s="207">
        <f t="shared" si="6"/>
        <v>-1</v>
      </c>
      <c r="Q9" s="215">
        <v>10.8715</v>
      </c>
      <c r="R9" s="244"/>
      <c r="S9" s="207">
        <f t="shared" si="7"/>
        <v>-1</v>
      </c>
      <c r="T9" s="213">
        <v>9.4478</v>
      </c>
      <c r="U9" s="244"/>
      <c r="V9" s="207">
        <f t="shared" si="8"/>
        <v>-1</v>
      </c>
      <c r="W9" s="215">
        <v>3.6249</v>
      </c>
      <c r="X9" s="244"/>
      <c r="Y9" s="207">
        <f t="shared" si="9"/>
        <v>-1</v>
      </c>
      <c r="Z9" s="256">
        <v>2.2905</v>
      </c>
      <c r="AA9" s="257"/>
      <c r="AB9" s="207">
        <f t="shared" si="10"/>
        <v>-1</v>
      </c>
      <c r="AC9" s="254">
        <f t="shared" si="0"/>
        <v>168.9935</v>
      </c>
      <c r="AD9" s="255">
        <f t="shared" si="1"/>
        <v>0</v>
      </c>
      <c r="AE9" s="207">
        <f t="shared" si="11"/>
        <v>-1</v>
      </c>
      <c r="AF9" s="254">
        <f t="shared" si="12"/>
        <v>33.6261</v>
      </c>
      <c r="AG9" s="255">
        <f t="shared" si="13"/>
        <v>0</v>
      </c>
      <c r="AH9" s="207">
        <f t="shared" si="14"/>
        <v>-1</v>
      </c>
      <c r="AI9" s="271">
        <f t="shared" si="15"/>
        <v>202.6196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35.424</v>
      </c>
      <c r="C10" s="206"/>
      <c r="D10" s="212">
        <f t="shared" si="2"/>
        <v>-1</v>
      </c>
      <c r="E10" s="213">
        <v>39.123</v>
      </c>
      <c r="F10" s="209"/>
      <c r="G10" s="207">
        <f t="shared" si="3"/>
        <v>-1</v>
      </c>
      <c r="H10" s="213">
        <v>58.1024</v>
      </c>
      <c r="I10" s="209"/>
      <c r="J10" s="207">
        <f t="shared" si="4"/>
        <v>-1</v>
      </c>
      <c r="K10" s="213">
        <v>31.72</v>
      </c>
      <c r="L10" s="244"/>
      <c r="M10" s="207">
        <f t="shared" si="5"/>
        <v>-1</v>
      </c>
      <c r="N10" s="215">
        <v>7.3526</v>
      </c>
      <c r="O10" s="244"/>
      <c r="P10" s="207">
        <f t="shared" si="6"/>
        <v>-1</v>
      </c>
      <c r="Q10" s="215">
        <v>10.4949</v>
      </c>
      <c r="R10" s="244"/>
      <c r="S10" s="207">
        <f t="shared" si="7"/>
        <v>-1</v>
      </c>
      <c r="T10" s="213">
        <v>9.2699</v>
      </c>
      <c r="U10" s="244"/>
      <c r="V10" s="207">
        <f t="shared" si="8"/>
        <v>-1</v>
      </c>
      <c r="W10" s="215">
        <v>3.391</v>
      </c>
      <c r="X10" s="244"/>
      <c r="Y10" s="207">
        <f t="shared" si="9"/>
        <v>-1</v>
      </c>
      <c r="Z10" s="256">
        <v>2.3184</v>
      </c>
      <c r="AA10" s="257"/>
      <c r="AB10" s="207">
        <f t="shared" si="10"/>
        <v>-1</v>
      </c>
      <c r="AC10" s="254">
        <f t="shared" si="0"/>
        <v>164.3694</v>
      </c>
      <c r="AD10" s="255">
        <f t="shared" si="1"/>
        <v>0</v>
      </c>
      <c r="AE10" s="207">
        <f t="shared" si="11"/>
        <v>-1</v>
      </c>
      <c r="AF10" s="254">
        <f t="shared" si="12"/>
        <v>32.8268</v>
      </c>
      <c r="AG10" s="255">
        <f t="shared" si="13"/>
        <v>0</v>
      </c>
      <c r="AH10" s="207">
        <f t="shared" si="14"/>
        <v>-1</v>
      </c>
      <c r="AI10" s="271">
        <f t="shared" si="15"/>
        <v>197.1962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37.6256</v>
      </c>
      <c r="C11" s="206"/>
      <c r="D11" s="212">
        <f t="shared" si="2"/>
        <v>-1</v>
      </c>
      <c r="E11" s="213">
        <v>40.933</v>
      </c>
      <c r="F11" s="209"/>
      <c r="G11" s="207">
        <f t="shared" si="3"/>
        <v>-1</v>
      </c>
      <c r="H11" s="213">
        <v>55.3871</v>
      </c>
      <c r="I11" s="209"/>
      <c r="J11" s="207">
        <f t="shared" si="4"/>
        <v>-1</v>
      </c>
      <c r="K11" s="213">
        <v>33.215</v>
      </c>
      <c r="L11" s="244"/>
      <c r="M11" s="207">
        <f t="shared" si="5"/>
        <v>-1</v>
      </c>
      <c r="N11" s="215">
        <v>7.3623</v>
      </c>
      <c r="O11" s="244"/>
      <c r="P11" s="207">
        <f t="shared" si="6"/>
        <v>-1</v>
      </c>
      <c r="Q11" s="215">
        <v>10.4905</v>
      </c>
      <c r="R11" s="244"/>
      <c r="S11" s="207">
        <f t="shared" si="7"/>
        <v>-1</v>
      </c>
      <c r="T11" s="213">
        <v>9.2902</v>
      </c>
      <c r="U11" s="244"/>
      <c r="V11" s="207">
        <f t="shared" si="8"/>
        <v>-1</v>
      </c>
      <c r="W11" s="215">
        <v>3.4432</v>
      </c>
      <c r="X11" s="244"/>
      <c r="Y11" s="207">
        <f t="shared" si="9"/>
        <v>-1</v>
      </c>
      <c r="Z11" s="256">
        <v>2.3769</v>
      </c>
      <c r="AA11" s="257"/>
      <c r="AB11" s="207">
        <f t="shared" si="10"/>
        <v>-1</v>
      </c>
      <c r="AC11" s="254">
        <f t="shared" si="0"/>
        <v>167.1607</v>
      </c>
      <c r="AD11" s="255">
        <f t="shared" si="1"/>
        <v>0</v>
      </c>
      <c r="AE11" s="207">
        <f t="shared" si="11"/>
        <v>-1</v>
      </c>
      <c r="AF11" s="254">
        <f t="shared" si="12"/>
        <v>32.9631</v>
      </c>
      <c r="AG11" s="255">
        <f t="shared" si="13"/>
        <v>0</v>
      </c>
      <c r="AH11" s="207">
        <f t="shared" si="14"/>
        <v>-1</v>
      </c>
      <c r="AI11" s="271">
        <f t="shared" si="15"/>
        <v>200.1238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37.4432</v>
      </c>
      <c r="C12" s="206"/>
      <c r="D12" s="212">
        <f t="shared" si="2"/>
        <v>-1</v>
      </c>
      <c r="E12" s="213">
        <v>40.8391</v>
      </c>
      <c r="F12" s="209"/>
      <c r="G12" s="207">
        <f t="shared" si="3"/>
        <v>-1</v>
      </c>
      <c r="H12" s="213">
        <v>56.4956</v>
      </c>
      <c r="I12" s="209"/>
      <c r="J12" s="207">
        <f t="shared" si="4"/>
        <v>-1</v>
      </c>
      <c r="K12" s="213">
        <v>34.003</v>
      </c>
      <c r="L12" s="244"/>
      <c r="M12" s="207">
        <f t="shared" si="5"/>
        <v>-1</v>
      </c>
      <c r="N12" s="215">
        <v>7.4399</v>
      </c>
      <c r="O12" s="244"/>
      <c r="P12" s="207">
        <f t="shared" si="6"/>
        <v>-1</v>
      </c>
      <c r="Q12" s="215">
        <v>10.322</v>
      </c>
      <c r="R12" s="244"/>
      <c r="S12" s="207">
        <f t="shared" si="7"/>
        <v>-1</v>
      </c>
      <c r="T12" s="213">
        <v>9.4454</v>
      </c>
      <c r="U12" s="244"/>
      <c r="V12" s="207">
        <f t="shared" si="8"/>
        <v>-1</v>
      </c>
      <c r="W12" s="215">
        <v>3.4054</v>
      </c>
      <c r="X12" s="244"/>
      <c r="Y12" s="207">
        <f t="shared" si="9"/>
        <v>-1</v>
      </c>
      <c r="Z12" s="256">
        <v>2.1801</v>
      </c>
      <c r="AA12" s="257"/>
      <c r="AB12" s="207">
        <f t="shared" si="10"/>
        <v>-1</v>
      </c>
      <c r="AC12" s="254">
        <f t="shared" si="0"/>
        <v>168.7809</v>
      </c>
      <c r="AD12" s="255">
        <f t="shared" si="1"/>
        <v>0</v>
      </c>
      <c r="AE12" s="207">
        <f t="shared" si="11"/>
        <v>-1</v>
      </c>
      <c r="AF12" s="254">
        <f t="shared" si="12"/>
        <v>32.7928</v>
      </c>
      <c r="AG12" s="255">
        <f t="shared" si="13"/>
        <v>0</v>
      </c>
      <c r="AH12" s="207">
        <f t="shared" si="14"/>
        <v>-1</v>
      </c>
      <c r="AI12" s="271">
        <f t="shared" si="15"/>
        <v>201.5737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38.4192</v>
      </c>
      <c r="C13" s="206"/>
      <c r="D13" s="212">
        <f t="shared" si="2"/>
        <v>-1</v>
      </c>
      <c r="E13" s="213">
        <v>40.2748</v>
      </c>
      <c r="F13" s="209"/>
      <c r="G13" s="207">
        <f t="shared" si="3"/>
        <v>-1</v>
      </c>
      <c r="H13" s="213">
        <v>56.741</v>
      </c>
      <c r="I13" s="209"/>
      <c r="J13" s="207">
        <f t="shared" si="4"/>
        <v>-1</v>
      </c>
      <c r="K13" s="213">
        <v>33.646</v>
      </c>
      <c r="L13" s="244"/>
      <c r="M13" s="207">
        <f t="shared" si="5"/>
        <v>-1</v>
      </c>
      <c r="N13" s="215">
        <v>7.5854</v>
      </c>
      <c r="O13" s="244"/>
      <c r="P13" s="207">
        <f t="shared" si="6"/>
        <v>-1</v>
      </c>
      <c r="Q13" s="215">
        <v>10.3133</v>
      </c>
      <c r="R13" s="244"/>
      <c r="S13" s="207">
        <f t="shared" si="7"/>
        <v>-1</v>
      </c>
      <c r="T13" s="213">
        <v>9.3966</v>
      </c>
      <c r="U13" s="244"/>
      <c r="V13" s="207">
        <f t="shared" si="8"/>
        <v>-1</v>
      </c>
      <c r="W13" s="211">
        <v>3.4442</v>
      </c>
      <c r="X13" s="244"/>
      <c r="Y13" s="207">
        <f t="shared" si="9"/>
        <v>-1</v>
      </c>
      <c r="Z13" s="256">
        <v>2.4268</v>
      </c>
      <c r="AA13" s="257"/>
      <c r="AB13" s="207">
        <f t="shared" si="10"/>
        <v>-1</v>
      </c>
      <c r="AC13" s="254">
        <f t="shared" si="0"/>
        <v>169.081</v>
      </c>
      <c r="AD13" s="255">
        <f t="shared" si="1"/>
        <v>0</v>
      </c>
      <c r="AE13" s="207">
        <f t="shared" si="11"/>
        <v>-1</v>
      </c>
      <c r="AF13" s="254">
        <f t="shared" si="12"/>
        <v>33.1663</v>
      </c>
      <c r="AG13" s="255">
        <f t="shared" si="13"/>
        <v>0</v>
      </c>
      <c r="AH13" s="207">
        <f t="shared" si="14"/>
        <v>-1</v>
      </c>
      <c r="AI13" s="271">
        <f t="shared" si="15"/>
        <v>202.2473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38.3424</v>
      </c>
      <c r="C14" s="206"/>
      <c r="D14" s="212">
        <f t="shared" si="2"/>
        <v>-1</v>
      </c>
      <c r="E14" s="213">
        <v>40.3735</v>
      </c>
      <c r="F14" s="209"/>
      <c r="G14" s="207">
        <f t="shared" si="3"/>
        <v>-1</v>
      </c>
      <c r="H14" s="213">
        <v>56.1835</v>
      </c>
      <c r="I14" s="209"/>
      <c r="J14" s="207">
        <f t="shared" si="4"/>
        <v>-1</v>
      </c>
      <c r="K14" s="213">
        <v>33.783</v>
      </c>
      <c r="L14" s="244"/>
      <c r="M14" s="207">
        <f t="shared" si="5"/>
        <v>-1</v>
      </c>
      <c r="N14" s="215">
        <v>7.1683</v>
      </c>
      <c r="O14" s="244"/>
      <c r="P14" s="207">
        <f t="shared" si="6"/>
        <v>-1</v>
      </c>
      <c r="Q14" s="215">
        <v>10.6838</v>
      </c>
      <c r="R14" s="244"/>
      <c r="S14" s="207">
        <f t="shared" si="7"/>
        <v>-1</v>
      </c>
      <c r="T14" s="213">
        <v>9.2802</v>
      </c>
      <c r="U14" s="244"/>
      <c r="V14" s="207">
        <f t="shared" si="8"/>
        <v>-1</v>
      </c>
      <c r="W14" s="215">
        <v>3.3514</v>
      </c>
      <c r="X14" s="244"/>
      <c r="Y14" s="207">
        <f t="shared" si="9"/>
        <v>-1</v>
      </c>
      <c r="Z14" s="256">
        <v>2.2164</v>
      </c>
      <c r="AA14" s="257"/>
      <c r="AB14" s="207">
        <f t="shared" si="10"/>
        <v>-1</v>
      </c>
      <c r="AC14" s="254">
        <f t="shared" si="0"/>
        <v>168.6824</v>
      </c>
      <c r="AD14" s="255">
        <f t="shared" si="1"/>
        <v>0</v>
      </c>
      <c r="AE14" s="207">
        <f t="shared" si="11"/>
        <v>-1</v>
      </c>
      <c r="AF14" s="254">
        <f t="shared" si="12"/>
        <v>32.7001</v>
      </c>
      <c r="AG14" s="255">
        <f t="shared" si="13"/>
        <v>0</v>
      </c>
      <c r="AH14" s="207">
        <f t="shared" si="14"/>
        <v>-1</v>
      </c>
      <c r="AI14" s="271">
        <f t="shared" si="15"/>
        <v>201.3825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37.968</v>
      </c>
      <c r="C15" s="206"/>
      <c r="D15" s="212">
        <f t="shared" si="2"/>
        <v>-1</v>
      </c>
      <c r="E15" s="213">
        <v>40.5503</v>
      </c>
      <c r="F15" s="209"/>
      <c r="G15" s="207">
        <f t="shared" si="3"/>
        <v>-1</v>
      </c>
      <c r="H15" s="213">
        <v>57.281</v>
      </c>
      <c r="I15" s="209"/>
      <c r="J15" s="207">
        <f t="shared" si="4"/>
        <v>-1</v>
      </c>
      <c r="K15" s="213">
        <v>34.007</v>
      </c>
      <c r="L15" s="244"/>
      <c r="M15" s="207">
        <f t="shared" si="5"/>
        <v>-1</v>
      </c>
      <c r="N15" s="215">
        <v>7.5175</v>
      </c>
      <c r="O15" s="244"/>
      <c r="P15" s="207">
        <f t="shared" si="6"/>
        <v>-1</v>
      </c>
      <c r="Q15" s="215">
        <v>10.4629</v>
      </c>
      <c r="R15" s="244"/>
      <c r="S15" s="207">
        <f t="shared" si="7"/>
        <v>-1</v>
      </c>
      <c r="T15" s="213">
        <v>9.5445</v>
      </c>
      <c r="U15" s="244"/>
      <c r="V15" s="207">
        <f t="shared" si="8"/>
        <v>-1</v>
      </c>
      <c r="W15" s="215">
        <v>3.4086</v>
      </c>
      <c r="X15" s="244"/>
      <c r="Y15" s="207">
        <f t="shared" si="9"/>
        <v>-1</v>
      </c>
      <c r="Z15" s="256">
        <v>2.3027</v>
      </c>
      <c r="AA15" s="257"/>
      <c r="AB15" s="207">
        <f t="shared" si="10"/>
        <v>-1</v>
      </c>
      <c r="AC15" s="254">
        <f t="shared" si="0"/>
        <v>169.8063</v>
      </c>
      <c r="AD15" s="255">
        <f t="shared" si="1"/>
        <v>0</v>
      </c>
      <c r="AE15" s="207">
        <f t="shared" si="11"/>
        <v>-1</v>
      </c>
      <c r="AF15" s="254">
        <f t="shared" si="12"/>
        <v>33.2362</v>
      </c>
      <c r="AG15" s="255">
        <f t="shared" si="13"/>
        <v>0</v>
      </c>
      <c r="AH15" s="207">
        <f t="shared" si="14"/>
        <v>-1</v>
      </c>
      <c r="AI15" s="271">
        <f t="shared" si="15"/>
        <v>203.0425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37.504</v>
      </c>
      <c r="C16" s="206"/>
      <c r="D16" s="212">
        <f t="shared" si="2"/>
        <v>-1</v>
      </c>
      <c r="E16" s="213">
        <v>40.6511</v>
      </c>
      <c r="F16" s="209"/>
      <c r="G16" s="207">
        <f t="shared" si="3"/>
        <v>-1</v>
      </c>
      <c r="H16" s="213">
        <v>57.1709</v>
      </c>
      <c r="I16" s="209"/>
      <c r="J16" s="207">
        <f t="shared" si="4"/>
        <v>-1</v>
      </c>
      <c r="K16" s="213">
        <v>33.983</v>
      </c>
      <c r="L16" s="244"/>
      <c r="M16" s="207">
        <f t="shared" si="5"/>
        <v>-1</v>
      </c>
      <c r="N16" s="215">
        <v>7.4981</v>
      </c>
      <c r="O16" s="244"/>
      <c r="P16" s="207">
        <f t="shared" si="6"/>
        <v>-1</v>
      </c>
      <c r="Q16" s="215">
        <v>10.2677</v>
      </c>
      <c r="R16" s="244"/>
      <c r="S16" s="207">
        <f t="shared" si="7"/>
        <v>-1</v>
      </c>
      <c r="T16" s="213">
        <v>9.4772</v>
      </c>
      <c r="U16" s="244"/>
      <c r="V16" s="207">
        <f t="shared" si="8"/>
        <v>-1</v>
      </c>
      <c r="W16" s="215">
        <v>3.4836</v>
      </c>
      <c r="X16" s="244"/>
      <c r="Y16" s="207">
        <f t="shared" si="9"/>
        <v>-1</v>
      </c>
      <c r="Z16" s="256">
        <v>1.9559</v>
      </c>
      <c r="AA16" s="257"/>
      <c r="AB16" s="207">
        <f t="shared" si="10"/>
        <v>-1</v>
      </c>
      <c r="AC16" s="254">
        <f t="shared" si="0"/>
        <v>169.309</v>
      </c>
      <c r="AD16" s="255">
        <f t="shared" si="1"/>
        <v>0</v>
      </c>
      <c r="AE16" s="207">
        <f t="shared" si="11"/>
        <v>-1</v>
      </c>
      <c r="AF16" s="254">
        <f t="shared" si="12"/>
        <v>32.6825</v>
      </c>
      <c r="AG16" s="255">
        <f t="shared" si="13"/>
        <v>0</v>
      </c>
      <c r="AH16" s="207">
        <f t="shared" si="14"/>
        <v>-1</v>
      </c>
      <c r="AI16" s="271">
        <f t="shared" si="15"/>
        <v>201.9915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37.6128</v>
      </c>
      <c r="C17" s="206"/>
      <c r="D17" s="212">
        <f t="shared" si="2"/>
        <v>-1</v>
      </c>
      <c r="E17" s="213">
        <v>41.8608</v>
      </c>
      <c r="F17" s="209"/>
      <c r="G17" s="207">
        <f t="shared" si="3"/>
        <v>-1</v>
      </c>
      <c r="H17" s="213">
        <v>58.8255</v>
      </c>
      <c r="I17" s="209"/>
      <c r="J17" s="207">
        <f t="shared" si="4"/>
        <v>-1</v>
      </c>
      <c r="K17" s="213">
        <v>33.528</v>
      </c>
      <c r="L17" s="244"/>
      <c r="M17" s="207">
        <f t="shared" si="5"/>
        <v>-1</v>
      </c>
      <c r="N17" s="215">
        <v>7.7891</v>
      </c>
      <c r="O17" s="244"/>
      <c r="P17" s="207">
        <f t="shared" si="6"/>
        <v>-1</v>
      </c>
      <c r="Q17" s="215">
        <v>10.6913</v>
      </c>
      <c r="R17" s="244"/>
      <c r="S17" s="207">
        <f t="shared" si="7"/>
        <v>-1</v>
      </c>
      <c r="T17" s="213">
        <v>9.3778</v>
      </c>
      <c r="U17" s="244"/>
      <c r="V17" s="207">
        <f t="shared" si="8"/>
        <v>-1</v>
      </c>
      <c r="W17" s="215">
        <v>3.5298</v>
      </c>
      <c r="X17" s="244"/>
      <c r="Y17" s="207">
        <f t="shared" si="9"/>
        <v>-1</v>
      </c>
      <c r="Z17" s="256">
        <v>2.1888</v>
      </c>
      <c r="AA17" s="257"/>
      <c r="AB17" s="207">
        <f t="shared" si="10"/>
        <v>-1</v>
      </c>
      <c r="AC17" s="254">
        <f t="shared" si="0"/>
        <v>171.8271</v>
      </c>
      <c r="AD17" s="255">
        <f t="shared" si="1"/>
        <v>0</v>
      </c>
      <c r="AE17" s="207">
        <f t="shared" si="11"/>
        <v>-1</v>
      </c>
      <c r="AF17" s="254">
        <f t="shared" si="12"/>
        <v>33.5768</v>
      </c>
      <c r="AG17" s="255">
        <f t="shared" si="13"/>
        <v>0</v>
      </c>
      <c r="AH17" s="207">
        <f t="shared" si="14"/>
        <v>-1</v>
      </c>
      <c r="AI17" s="271">
        <f t="shared" si="15"/>
        <v>205.4039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37.5584</v>
      </c>
      <c r="C18" s="206"/>
      <c r="D18" s="212">
        <f t="shared" si="2"/>
        <v>-1</v>
      </c>
      <c r="E18" s="213">
        <v>39.4481</v>
      </c>
      <c r="F18" s="209"/>
      <c r="G18" s="207">
        <f t="shared" si="3"/>
        <v>-1</v>
      </c>
      <c r="H18" s="213">
        <v>57.5638</v>
      </c>
      <c r="I18" s="209"/>
      <c r="J18" s="207">
        <f t="shared" si="4"/>
        <v>-1</v>
      </c>
      <c r="K18" s="213">
        <v>33.311</v>
      </c>
      <c r="L18" s="244"/>
      <c r="M18" s="207">
        <f t="shared" si="5"/>
        <v>-1</v>
      </c>
      <c r="N18" s="215">
        <v>7.4981</v>
      </c>
      <c r="O18" s="244"/>
      <c r="P18" s="207">
        <f t="shared" si="6"/>
        <v>-1</v>
      </c>
      <c r="Q18" s="215">
        <v>10.2598</v>
      </c>
      <c r="R18" s="244"/>
      <c r="S18" s="207">
        <f t="shared" si="7"/>
        <v>-1</v>
      </c>
      <c r="T18" s="213">
        <v>9.3578</v>
      </c>
      <c r="U18" s="244"/>
      <c r="V18" s="207">
        <f t="shared" si="8"/>
        <v>-1</v>
      </c>
      <c r="W18" s="215">
        <v>3.3752</v>
      </c>
      <c r="X18" s="244"/>
      <c r="Y18" s="207">
        <f t="shared" si="9"/>
        <v>-1</v>
      </c>
      <c r="Z18" s="256">
        <v>2.1836</v>
      </c>
      <c r="AA18" s="257"/>
      <c r="AB18" s="207">
        <f t="shared" si="10"/>
        <v>-1</v>
      </c>
      <c r="AC18" s="254">
        <f t="shared" si="0"/>
        <v>167.8813</v>
      </c>
      <c r="AD18" s="255">
        <f t="shared" si="1"/>
        <v>0</v>
      </c>
      <c r="AE18" s="207">
        <f t="shared" si="11"/>
        <v>-1</v>
      </c>
      <c r="AF18" s="254">
        <f t="shared" si="12"/>
        <v>32.6745</v>
      </c>
      <c r="AG18" s="255">
        <f t="shared" si="13"/>
        <v>0</v>
      </c>
      <c r="AH18" s="207">
        <f t="shared" si="14"/>
        <v>-1</v>
      </c>
      <c r="AI18" s="271">
        <f t="shared" si="15"/>
        <v>200.5558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37.7728</v>
      </c>
      <c r="C19" s="206"/>
      <c r="D19" s="212">
        <f t="shared" si="2"/>
        <v>-1</v>
      </c>
      <c r="E19" s="213">
        <v>40.7162</v>
      </c>
      <c r="F19" s="209"/>
      <c r="G19" s="207">
        <f t="shared" si="3"/>
        <v>-1</v>
      </c>
      <c r="H19" s="213">
        <v>55.6811</v>
      </c>
      <c r="I19" s="209"/>
      <c r="J19" s="207">
        <f t="shared" si="4"/>
        <v>-1</v>
      </c>
      <c r="K19" s="213">
        <v>33.543</v>
      </c>
      <c r="L19" s="244"/>
      <c r="M19" s="207">
        <f t="shared" si="5"/>
        <v>-1</v>
      </c>
      <c r="N19" s="215">
        <v>7.1974</v>
      </c>
      <c r="O19" s="244"/>
      <c r="P19" s="207">
        <f t="shared" si="6"/>
        <v>-1</v>
      </c>
      <c r="Q19" s="215">
        <v>10.3153</v>
      </c>
      <c r="R19" s="244"/>
      <c r="S19" s="207">
        <f t="shared" si="7"/>
        <v>-1</v>
      </c>
      <c r="T19" s="213">
        <v>9.4063</v>
      </c>
      <c r="U19" s="244"/>
      <c r="V19" s="207">
        <f t="shared" si="8"/>
        <v>-1</v>
      </c>
      <c r="W19" s="215">
        <v>3.348</v>
      </c>
      <c r="X19" s="244"/>
      <c r="Y19" s="207">
        <f t="shared" si="9"/>
        <v>-1</v>
      </c>
      <c r="Z19" s="256">
        <v>2.0885</v>
      </c>
      <c r="AA19" s="257"/>
      <c r="AB19" s="207">
        <f t="shared" si="10"/>
        <v>-1</v>
      </c>
      <c r="AC19" s="254">
        <f t="shared" si="0"/>
        <v>167.7131</v>
      </c>
      <c r="AD19" s="255">
        <f t="shared" si="1"/>
        <v>0</v>
      </c>
      <c r="AE19" s="207">
        <f t="shared" si="11"/>
        <v>-1</v>
      </c>
      <c r="AF19" s="254">
        <f t="shared" si="12"/>
        <v>32.3555</v>
      </c>
      <c r="AG19" s="255">
        <f t="shared" si="13"/>
        <v>0</v>
      </c>
      <c r="AH19" s="207">
        <f t="shared" si="14"/>
        <v>-1</v>
      </c>
      <c r="AI19" s="271">
        <f t="shared" si="15"/>
        <v>200.0686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37.6768</v>
      </c>
      <c r="C20" s="206"/>
      <c r="D20" s="212">
        <f t="shared" si="2"/>
        <v>-1</v>
      </c>
      <c r="E20" s="213">
        <v>38.5757</v>
      </c>
      <c r="F20" s="209"/>
      <c r="G20" s="207">
        <f t="shared" si="3"/>
        <v>-1</v>
      </c>
      <c r="H20" s="213">
        <v>56.0843</v>
      </c>
      <c r="I20" s="209"/>
      <c r="J20" s="207">
        <f t="shared" si="4"/>
        <v>-1</v>
      </c>
      <c r="K20" s="213">
        <v>33.226</v>
      </c>
      <c r="L20" s="244"/>
      <c r="M20" s="207">
        <f t="shared" si="5"/>
        <v>-1</v>
      </c>
      <c r="N20" s="215">
        <v>7.5272</v>
      </c>
      <c r="O20" s="244"/>
      <c r="P20" s="207">
        <f t="shared" si="6"/>
        <v>-1</v>
      </c>
      <c r="Q20" s="215">
        <v>10.098</v>
      </c>
      <c r="R20" s="244"/>
      <c r="S20" s="207">
        <f t="shared" si="7"/>
        <v>-1</v>
      </c>
      <c r="T20" s="213">
        <v>9.2393</v>
      </c>
      <c r="U20" s="244"/>
      <c r="V20" s="207">
        <f t="shared" si="8"/>
        <v>-1</v>
      </c>
      <c r="W20" s="211">
        <v>3.3006</v>
      </c>
      <c r="X20" s="244"/>
      <c r="Y20" s="207">
        <f t="shared" si="9"/>
        <v>-1</v>
      </c>
      <c r="Z20" s="256">
        <v>2.0892</v>
      </c>
      <c r="AA20" s="257"/>
      <c r="AB20" s="207">
        <f t="shared" si="10"/>
        <v>-1</v>
      </c>
      <c r="AC20" s="254">
        <f t="shared" si="0"/>
        <v>165.5628</v>
      </c>
      <c r="AD20" s="255">
        <f t="shared" si="1"/>
        <v>0</v>
      </c>
      <c r="AE20" s="207">
        <f t="shared" si="11"/>
        <v>-1</v>
      </c>
      <c r="AF20" s="254">
        <f t="shared" si="12"/>
        <v>32.2543</v>
      </c>
      <c r="AG20" s="255">
        <f t="shared" si="13"/>
        <v>0</v>
      </c>
      <c r="AH20" s="207">
        <f t="shared" si="14"/>
        <v>-1</v>
      </c>
      <c r="AI20" s="271">
        <f t="shared" si="15"/>
        <v>197.8171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36.6784</v>
      </c>
      <c r="C21" s="206"/>
      <c r="D21" s="212">
        <f t="shared" si="2"/>
        <v>-1</v>
      </c>
      <c r="E21" s="213">
        <v>40.8722</v>
      </c>
      <c r="F21" s="209"/>
      <c r="G21" s="207">
        <f t="shared" si="3"/>
        <v>-1</v>
      </c>
      <c r="H21" s="213">
        <v>55.5316</v>
      </c>
      <c r="I21" s="209"/>
      <c r="J21" s="207">
        <f t="shared" si="4"/>
        <v>-1</v>
      </c>
      <c r="K21" s="213">
        <v>32.046</v>
      </c>
      <c r="L21" s="244"/>
      <c r="M21" s="207">
        <f t="shared" si="5"/>
        <v>-1</v>
      </c>
      <c r="N21" s="215">
        <v>6.9549</v>
      </c>
      <c r="O21" s="244"/>
      <c r="P21" s="207">
        <f t="shared" si="6"/>
        <v>-1</v>
      </c>
      <c r="Q21" s="215">
        <v>10.229</v>
      </c>
      <c r="R21" s="244"/>
      <c r="S21" s="207">
        <f t="shared" si="7"/>
        <v>-1</v>
      </c>
      <c r="T21" s="213">
        <v>9.4263</v>
      </c>
      <c r="U21" s="244"/>
      <c r="V21" s="207">
        <f t="shared" si="8"/>
        <v>-1</v>
      </c>
      <c r="W21" s="215">
        <v>3.3026</v>
      </c>
      <c r="X21" s="244"/>
      <c r="Y21" s="207">
        <f t="shared" si="9"/>
        <v>-1</v>
      </c>
      <c r="Z21" s="256">
        <v>2.3266</v>
      </c>
      <c r="AA21" s="257"/>
      <c r="AB21" s="207">
        <f t="shared" si="10"/>
        <v>-1</v>
      </c>
      <c r="AC21" s="254">
        <f t="shared" si="0"/>
        <v>165.1282</v>
      </c>
      <c r="AD21" s="255">
        <f t="shared" si="1"/>
        <v>0</v>
      </c>
      <c r="AE21" s="207">
        <f t="shared" si="11"/>
        <v>-1</v>
      </c>
      <c r="AF21" s="254">
        <f t="shared" si="12"/>
        <v>32.2394</v>
      </c>
      <c r="AG21" s="255">
        <f t="shared" si="13"/>
        <v>0</v>
      </c>
      <c r="AH21" s="207">
        <f t="shared" si="14"/>
        <v>-1</v>
      </c>
      <c r="AI21" s="271">
        <f t="shared" si="15"/>
        <v>197.3676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37.712</v>
      </c>
      <c r="C22" s="206"/>
      <c r="D22" s="212">
        <f t="shared" si="2"/>
        <v>-1</v>
      </c>
      <c r="E22" s="213">
        <v>38.6735</v>
      </c>
      <c r="F22" s="209"/>
      <c r="G22" s="207">
        <f t="shared" si="3"/>
        <v>-1</v>
      </c>
      <c r="H22" s="213">
        <v>55.6581</v>
      </c>
      <c r="I22" s="209"/>
      <c r="J22" s="207">
        <f t="shared" si="4"/>
        <v>-1</v>
      </c>
      <c r="K22" s="213">
        <v>32.991</v>
      </c>
      <c r="L22" s="244"/>
      <c r="M22" s="207">
        <f t="shared" si="5"/>
        <v>-1</v>
      </c>
      <c r="N22" s="215">
        <v>7.3332</v>
      </c>
      <c r="O22" s="244"/>
      <c r="P22" s="207">
        <f t="shared" si="6"/>
        <v>-1</v>
      </c>
      <c r="Q22" s="215">
        <v>9.9049</v>
      </c>
      <c r="R22" s="244"/>
      <c r="S22" s="207">
        <f t="shared" si="7"/>
        <v>-1</v>
      </c>
      <c r="T22" s="213">
        <v>9.4266</v>
      </c>
      <c r="U22" s="244"/>
      <c r="V22" s="207">
        <f t="shared" si="8"/>
        <v>-1</v>
      </c>
      <c r="W22" s="215">
        <v>3.3128</v>
      </c>
      <c r="X22" s="244"/>
      <c r="Y22" s="207">
        <f t="shared" si="9"/>
        <v>-1</v>
      </c>
      <c r="Z22" s="256">
        <v>2.066</v>
      </c>
      <c r="AA22" s="257"/>
      <c r="AB22" s="207">
        <f t="shared" si="10"/>
        <v>-1</v>
      </c>
      <c r="AC22" s="254">
        <f t="shared" si="0"/>
        <v>165.0346</v>
      </c>
      <c r="AD22" s="255">
        <f t="shared" si="1"/>
        <v>0</v>
      </c>
      <c r="AE22" s="207">
        <f t="shared" si="11"/>
        <v>-1</v>
      </c>
      <c r="AF22" s="254">
        <f t="shared" si="12"/>
        <v>32.0435</v>
      </c>
      <c r="AG22" s="255">
        <f t="shared" si="13"/>
        <v>0</v>
      </c>
      <c r="AH22" s="207">
        <f t="shared" si="14"/>
        <v>-1</v>
      </c>
      <c r="AI22" s="271">
        <f t="shared" si="15"/>
        <v>197.0781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37.1328</v>
      </c>
      <c r="C23" s="206"/>
      <c r="D23" s="212">
        <f t="shared" si="2"/>
        <v>-1</v>
      </c>
      <c r="E23" s="213">
        <v>39.827</v>
      </c>
      <c r="F23" s="209"/>
      <c r="G23" s="207">
        <f t="shared" si="3"/>
        <v>-1</v>
      </c>
      <c r="H23" s="213">
        <v>56.7096</v>
      </c>
      <c r="I23" s="209"/>
      <c r="J23" s="207">
        <f t="shared" si="4"/>
        <v>-1</v>
      </c>
      <c r="K23" s="213">
        <v>32.703</v>
      </c>
      <c r="L23" s="244"/>
      <c r="M23" s="207">
        <f t="shared" si="5"/>
        <v>-1</v>
      </c>
      <c r="N23" s="215">
        <v>7.6436</v>
      </c>
      <c r="O23" s="244"/>
      <c r="P23" s="207">
        <f t="shared" si="6"/>
        <v>-1</v>
      </c>
      <c r="Q23" s="215">
        <v>10.0073</v>
      </c>
      <c r="R23" s="244"/>
      <c r="S23" s="207">
        <f t="shared" si="7"/>
        <v>-1</v>
      </c>
      <c r="T23" s="213">
        <v>9.4178</v>
      </c>
      <c r="U23" s="244"/>
      <c r="V23" s="207">
        <f t="shared" si="8"/>
        <v>-1</v>
      </c>
      <c r="W23" s="215">
        <v>3.2528</v>
      </c>
      <c r="X23" s="244"/>
      <c r="Y23" s="207">
        <f t="shared" si="9"/>
        <v>-1</v>
      </c>
      <c r="Z23" s="256">
        <v>2.1963</v>
      </c>
      <c r="AA23" s="257"/>
      <c r="AB23" s="207">
        <f t="shared" si="10"/>
        <v>-1</v>
      </c>
      <c r="AC23" s="254">
        <f t="shared" si="0"/>
        <v>166.3724</v>
      </c>
      <c r="AD23" s="255">
        <f t="shared" si="1"/>
        <v>0</v>
      </c>
      <c r="AE23" s="207">
        <f t="shared" si="11"/>
        <v>-1</v>
      </c>
      <c r="AF23" s="254">
        <f t="shared" si="12"/>
        <v>32.5178</v>
      </c>
      <c r="AG23" s="255">
        <f t="shared" si="13"/>
        <v>0</v>
      </c>
      <c r="AH23" s="207">
        <f t="shared" si="14"/>
        <v>-1</v>
      </c>
      <c r="AI23" s="271">
        <f t="shared" si="15"/>
        <v>198.8902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37.5968</v>
      </c>
      <c r="C24" s="206"/>
      <c r="D24" s="212">
        <f t="shared" si="2"/>
        <v>-1</v>
      </c>
      <c r="E24" s="213">
        <v>40.3927</v>
      </c>
      <c r="F24" s="209"/>
      <c r="G24" s="207">
        <f t="shared" si="3"/>
        <v>-1</v>
      </c>
      <c r="H24" s="213">
        <v>56.864</v>
      </c>
      <c r="I24" s="209"/>
      <c r="J24" s="207">
        <f t="shared" si="4"/>
        <v>-1</v>
      </c>
      <c r="K24" s="213">
        <v>32.064</v>
      </c>
      <c r="L24" s="244"/>
      <c r="M24" s="207">
        <f t="shared" si="5"/>
        <v>-1</v>
      </c>
      <c r="N24" s="215">
        <v>7.2847</v>
      </c>
      <c r="O24" s="244"/>
      <c r="P24" s="207">
        <f t="shared" si="6"/>
        <v>-1</v>
      </c>
      <c r="Q24" s="215">
        <v>10.5824</v>
      </c>
      <c r="R24" s="244"/>
      <c r="S24" s="207">
        <f t="shared" si="7"/>
        <v>-1</v>
      </c>
      <c r="T24" s="213">
        <v>9.4963</v>
      </c>
      <c r="U24" s="244"/>
      <c r="V24" s="207">
        <f t="shared" si="8"/>
        <v>-1</v>
      </c>
      <c r="W24" s="215">
        <v>3.287</v>
      </c>
      <c r="X24" s="244"/>
      <c r="Y24" s="207">
        <f t="shared" si="9"/>
        <v>-1</v>
      </c>
      <c r="Z24" s="256">
        <v>2.2467</v>
      </c>
      <c r="AA24" s="257"/>
      <c r="AB24" s="207">
        <f t="shared" si="10"/>
        <v>-1</v>
      </c>
      <c r="AC24" s="254">
        <f t="shared" si="0"/>
        <v>166.9175</v>
      </c>
      <c r="AD24" s="255">
        <f t="shared" si="1"/>
        <v>0</v>
      </c>
      <c r="AE24" s="207">
        <f t="shared" si="11"/>
        <v>-1</v>
      </c>
      <c r="AF24" s="254">
        <f t="shared" si="12"/>
        <v>32.8971</v>
      </c>
      <c r="AG24" s="255">
        <f t="shared" si="13"/>
        <v>0</v>
      </c>
      <c r="AH24" s="207">
        <f t="shared" si="14"/>
        <v>-1</v>
      </c>
      <c r="AI24" s="271">
        <f t="shared" si="15"/>
        <v>199.8146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37.0176</v>
      </c>
      <c r="C25" s="206"/>
      <c r="D25" s="212">
        <f t="shared" si="2"/>
        <v>-1</v>
      </c>
      <c r="E25" s="213">
        <v>40.9523</v>
      </c>
      <c r="F25" s="209"/>
      <c r="G25" s="207">
        <f t="shared" si="3"/>
        <v>-1</v>
      </c>
      <c r="H25" s="213">
        <v>56.0174</v>
      </c>
      <c r="I25" s="209"/>
      <c r="J25" s="207">
        <f t="shared" si="4"/>
        <v>-1</v>
      </c>
      <c r="K25" s="213">
        <v>32.978</v>
      </c>
      <c r="L25" s="244"/>
      <c r="M25" s="207">
        <f t="shared" si="5"/>
        <v>-1</v>
      </c>
      <c r="N25" s="215">
        <v>7.081</v>
      </c>
      <c r="O25" s="244"/>
      <c r="P25" s="207">
        <f t="shared" si="6"/>
        <v>-1</v>
      </c>
      <c r="Q25" s="215">
        <v>10.484</v>
      </c>
      <c r="R25" s="244"/>
      <c r="S25" s="207">
        <f t="shared" si="7"/>
        <v>-1</v>
      </c>
      <c r="T25" s="213">
        <v>9.3111</v>
      </c>
      <c r="U25" s="244"/>
      <c r="V25" s="207">
        <f t="shared" si="8"/>
        <v>-1</v>
      </c>
      <c r="W25" s="215">
        <v>3.3397</v>
      </c>
      <c r="X25" s="244"/>
      <c r="Y25" s="207">
        <f t="shared" si="9"/>
        <v>-1</v>
      </c>
      <c r="Z25" s="256">
        <v>2.046</v>
      </c>
      <c r="AA25" s="257"/>
      <c r="AB25" s="207">
        <f t="shared" si="10"/>
        <v>-1</v>
      </c>
      <c r="AC25" s="254">
        <f t="shared" si="0"/>
        <v>166.9653</v>
      </c>
      <c r="AD25" s="255">
        <f t="shared" si="1"/>
        <v>0</v>
      </c>
      <c r="AE25" s="207">
        <f t="shared" si="11"/>
        <v>-1</v>
      </c>
      <c r="AF25" s="254">
        <f t="shared" si="12"/>
        <v>32.2618</v>
      </c>
      <c r="AG25" s="255">
        <f t="shared" si="13"/>
        <v>0</v>
      </c>
      <c r="AH25" s="207">
        <f t="shared" si="14"/>
        <v>-1</v>
      </c>
      <c r="AI25" s="271">
        <f t="shared" si="15"/>
        <v>199.2271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36.9696</v>
      </c>
      <c r="C26" s="206"/>
      <c r="D26" s="212">
        <f t="shared" si="2"/>
        <v>-1</v>
      </c>
      <c r="E26" s="213">
        <v>40.3885</v>
      </c>
      <c r="F26" s="209"/>
      <c r="G26" s="207">
        <f t="shared" si="3"/>
        <v>-1</v>
      </c>
      <c r="H26" s="213">
        <v>56.7849</v>
      </c>
      <c r="I26" s="209"/>
      <c r="J26" s="207">
        <f t="shared" si="4"/>
        <v>-1</v>
      </c>
      <c r="K26" s="213">
        <v>32.786</v>
      </c>
      <c r="L26" s="244"/>
      <c r="M26" s="207">
        <f t="shared" si="5"/>
        <v>-1</v>
      </c>
      <c r="N26" s="215">
        <v>7.4399</v>
      </c>
      <c r="O26" s="244"/>
      <c r="P26" s="207">
        <f t="shared" si="6"/>
        <v>-1</v>
      </c>
      <c r="Q26" s="215">
        <v>10.085</v>
      </c>
      <c r="R26" s="244"/>
      <c r="S26" s="207">
        <f t="shared" si="7"/>
        <v>-1</v>
      </c>
      <c r="T26" s="213">
        <v>9.4548</v>
      </c>
      <c r="U26" s="244"/>
      <c r="V26" s="207">
        <f t="shared" si="8"/>
        <v>-1</v>
      </c>
      <c r="W26" s="215">
        <v>3.3411</v>
      </c>
      <c r="X26" s="244"/>
      <c r="Y26" s="207">
        <f t="shared" si="9"/>
        <v>-1</v>
      </c>
      <c r="Z26" s="256">
        <v>2.0714</v>
      </c>
      <c r="AA26" s="257"/>
      <c r="AB26" s="207">
        <f t="shared" si="10"/>
        <v>-1</v>
      </c>
      <c r="AC26" s="254">
        <f t="shared" si="0"/>
        <v>166.929</v>
      </c>
      <c r="AD26" s="255">
        <f t="shared" si="1"/>
        <v>0</v>
      </c>
      <c r="AE26" s="207">
        <f t="shared" si="11"/>
        <v>-1</v>
      </c>
      <c r="AF26" s="254">
        <f t="shared" si="12"/>
        <v>32.3922</v>
      </c>
      <c r="AG26" s="255">
        <f t="shared" si="13"/>
        <v>0</v>
      </c>
      <c r="AH26" s="207">
        <f t="shared" si="14"/>
        <v>-1</v>
      </c>
      <c r="AI26" s="271">
        <f t="shared" si="15"/>
        <v>199.3212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37.5136</v>
      </c>
      <c r="C27" s="206"/>
      <c r="D27" s="212">
        <f t="shared" si="2"/>
        <v>-1</v>
      </c>
      <c r="E27" s="213">
        <v>40.1557</v>
      </c>
      <c r="F27" s="209"/>
      <c r="G27" s="207">
        <f t="shared" si="3"/>
        <v>-1</v>
      </c>
      <c r="H27" s="213">
        <v>56.1392</v>
      </c>
      <c r="I27" s="209"/>
      <c r="J27" s="207">
        <f t="shared" si="4"/>
        <v>-1</v>
      </c>
      <c r="K27" s="213">
        <v>32.757</v>
      </c>
      <c r="L27" s="244"/>
      <c r="M27" s="207">
        <f t="shared" si="5"/>
        <v>-1</v>
      </c>
      <c r="N27" s="215">
        <v>7.1683</v>
      </c>
      <c r="O27" s="244"/>
      <c r="P27" s="207">
        <f t="shared" si="6"/>
        <v>-1</v>
      </c>
      <c r="Q27" s="215">
        <v>10.3831</v>
      </c>
      <c r="R27" s="244"/>
      <c r="S27" s="207">
        <f t="shared" si="7"/>
        <v>-1</v>
      </c>
      <c r="T27" s="213">
        <v>9.4875</v>
      </c>
      <c r="U27" s="244"/>
      <c r="V27" s="207">
        <f t="shared" si="8"/>
        <v>-1</v>
      </c>
      <c r="W27" s="211">
        <v>3.3376</v>
      </c>
      <c r="X27" s="244"/>
      <c r="Y27" s="207">
        <f t="shared" si="9"/>
        <v>-1</v>
      </c>
      <c r="Z27" s="256">
        <v>2.1218</v>
      </c>
      <c r="AA27" s="257"/>
      <c r="AB27" s="207">
        <f t="shared" si="10"/>
        <v>-1</v>
      </c>
      <c r="AC27" s="254">
        <f t="shared" si="0"/>
        <v>166.5655</v>
      </c>
      <c r="AD27" s="255">
        <f t="shared" si="1"/>
        <v>0</v>
      </c>
      <c r="AE27" s="207">
        <f t="shared" si="11"/>
        <v>-1</v>
      </c>
      <c r="AF27" s="254">
        <f t="shared" si="12"/>
        <v>32.4983</v>
      </c>
      <c r="AG27" s="255">
        <f t="shared" si="13"/>
        <v>0</v>
      </c>
      <c r="AH27" s="207">
        <f t="shared" si="14"/>
        <v>-1</v>
      </c>
      <c r="AI27" s="271">
        <f t="shared" si="15"/>
        <v>199.0638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36.8576</v>
      </c>
      <c r="C28" s="206"/>
      <c r="D28" s="212">
        <f t="shared" si="2"/>
        <v>-1</v>
      </c>
      <c r="E28" s="213">
        <v>40.1918</v>
      </c>
      <c r="F28" s="209"/>
      <c r="G28" s="207">
        <f t="shared" si="3"/>
        <v>-1</v>
      </c>
      <c r="H28" s="213">
        <v>55.7024</v>
      </c>
      <c r="I28" s="209"/>
      <c r="J28" s="207">
        <f t="shared" si="4"/>
        <v>-1</v>
      </c>
      <c r="K28" s="213">
        <v>34.32</v>
      </c>
      <c r="L28" s="244"/>
      <c r="M28" s="207">
        <f t="shared" si="5"/>
        <v>-1</v>
      </c>
      <c r="N28" s="215">
        <v>7.1683</v>
      </c>
      <c r="O28" s="244"/>
      <c r="P28" s="207">
        <f t="shared" si="6"/>
        <v>-1</v>
      </c>
      <c r="Q28" s="215">
        <v>9.7356</v>
      </c>
      <c r="R28" s="244"/>
      <c r="S28" s="207">
        <f t="shared" si="7"/>
        <v>-1</v>
      </c>
      <c r="T28" s="213">
        <v>9.526</v>
      </c>
      <c r="U28" s="244"/>
      <c r="V28" s="207">
        <f t="shared" si="8"/>
        <v>-1</v>
      </c>
      <c r="W28" s="215">
        <v>3.2992</v>
      </c>
      <c r="X28" s="244"/>
      <c r="Y28" s="207">
        <f t="shared" si="9"/>
        <v>-1</v>
      </c>
      <c r="Z28" s="256">
        <v>1.8477</v>
      </c>
      <c r="AA28" s="257"/>
      <c r="AB28" s="207">
        <f t="shared" si="10"/>
        <v>-1</v>
      </c>
      <c r="AC28" s="254">
        <f t="shared" si="0"/>
        <v>167.0718</v>
      </c>
      <c r="AD28" s="255">
        <f t="shared" si="1"/>
        <v>0</v>
      </c>
      <c r="AE28" s="207">
        <f t="shared" si="11"/>
        <v>-1</v>
      </c>
      <c r="AF28" s="254">
        <f t="shared" si="12"/>
        <v>31.5768</v>
      </c>
      <c r="AG28" s="255">
        <f t="shared" si="13"/>
        <v>0</v>
      </c>
      <c r="AH28" s="207">
        <f t="shared" si="14"/>
        <v>-1</v>
      </c>
      <c r="AI28" s="271">
        <f t="shared" si="15"/>
        <v>198.6486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37.7408</v>
      </c>
      <c r="C29" s="206"/>
      <c r="D29" s="212">
        <f t="shared" si="2"/>
        <v>-1</v>
      </c>
      <c r="E29" s="213">
        <v>40.7516</v>
      </c>
      <c r="F29" s="209"/>
      <c r="G29" s="207">
        <f t="shared" si="3"/>
        <v>-1</v>
      </c>
      <c r="H29" s="213">
        <v>55.1125</v>
      </c>
      <c r="I29" s="209"/>
      <c r="J29" s="207">
        <f t="shared" si="4"/>
        <v>-1</v>
      </c>
      <c r="K29" s="213">
        <v>33.469</v>
      </c>
      <c r="L29" s="244"/>
      <c r="M29" s="207">
        <f t="shared" si="5"/>
        <v>-1</v>
      </c>
      <c r="N29" s="215">
        <v>7.2653</v>
      </c>
      <c r="O29" s="244"/>
      <c r="P29" s="207">
        <f t="shared" si="6"/>
        <v>-1</v>
      </c>
      <c r="Q29" s="215">
        <v>10.0242</v>
      </c>
      <c r="R29" s="244"/>
      <c r="S29" s="207">
        <f t="shared" si="7"/>
        <v>-1</v>
      </c>
      <c r="T29" s="213">
        <v>9.5063</v>
      </c>
      <c r="U29" s="244"/>
      <c r="V29" s="207">
        <f t="shared" si="8"/>
        <v>-1</v>
      </c>
      <c r="W29" s="215">
        <v>3.3608</v>
      </c>
      <c r="X29" s="244"/>
      <c r="Y29" s="207">
        <f t="shared" si="9"/>
        <v>-1</v>
      </c>
      <c r="Z29" s="256">
        <v>1.9948</v>
      </c>
      <c r="AA29" s="257"/>
      <c r="AB29" s="207">
        <f t="shared" si="10"/>
        <v>-1</v>
      </c>
      <c r="AC29" s="254">
        <f t="shared" si="0"/>
        <v>167.0739</v>
      </c>
      <c r="AD29" s="255">
        <f t="shared" si="1"/>
        <v>0</v>
      </c>
      <c r="AE29" s="207">
        <f t="shared" si="11"/>
        <v>-1</v>
      </c>
      <c r="AF29" s="254">
        <f t="shared" si="12"/>
        <v>32.1514</v>
      </c>
      <c r="AG29" s="255">
        <f t="shared" si="13"/>
        <v>0</v>
      </c>
      <c r="AH29" s="207">
        <f t="shared" si="14"/>
        <v>-1</v>
      </c>
      <c r="AI29" s="271">
        <f t="shared" si="15"/>
        <v>199.2253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37.6544</v>
      </c>
      <c r="C30" s="206"/>
      <c r="D30" s="212">
        <f t="shared" si="2"/>
        <v>-1</v>
      </c>
      <c r="E30" s="213">
        <v>39.5508</v>
      </c>
      <c r="F30" s="209"/>
      <c r="G30" s="207">
        <f t="shared" si="3"/>
        <v>-1</v>
      </c>
      <c r="H30" s="213">
        <v>56.5254</v>
      </c>
      <c r="I30" s="209"/>
      <c r="J30" s="207">
        <f t="shared" si="4"/>
        <v>-1</v>
      </c>
      <c r="K30" s="213">
        <v>32.266</v>
      </c>
      <c r="L30" s="244"/>
      <c r="M30" s="207">
        <f t="shared" si="5"/>
        <v>-1</v>
      </c>
      <c r="N30" s="215">
        <v>7.4399</v>
      </c>
      <c r="O30" s="244"/>
      <c r="P30" s="207">
        <f t="shared" si="6"/>
        <v>-1</v>
      </c>
      <c r="Q30" s="215">
        <v>10.2363</v>
      </c>
      <c r="R30" s="244"/>
      <c r="S30" s="207">
        <f t="shared" si="7"/>
        <v>-1</v>
      </c>
      <c r="T30" s="213">
        <v>9.4881</v>
      </c>
      <c r="U30" s="244"/>
      <c r="V30" s="207">
        <f t="shared" si="8"/>
        <v>-1</v>
      </c>
      <c r="W30" s="215">
        <v>3.3782</v>
      </c>
      <c r="X30" s="244"/>
      <c r="Y30" s="207">
        <f t="shared" si="9"/>
        <v>-1</v>
      </c>
      <c r="Z30" s="256">
        <v>2.1057</v>
      </c>
      <c r="AA30" s="257"/>
      <c r="AB30" s="207">
        <f t="shared" si="10"/>
        <v>-1</v>
      </c>
      <c r="AC30" s="254">
        <f t="shared" si="0"/>
        <v>165.9966</v>
      </c>
      <c r="AD30" s="255">
        <f t="shared" si="1"/>
        <v>0</v>
      </c>
      <c r="AE30" s="207">
        <f t="shared" si="11"/>
        <v>-1</v>
      </c>
      <c r="AF30" s="254">
        <f t="shared" si="12"/>
        <v>32.6482</v>
      </c>
      <c r="AG30" s="255">
        <f t="shared" si="13"/>
        <v>0</v>
      </c>
      <c r="AH30" s="207">
        <f t="shared" si="14"/>
        <v>-1</v>
      </c>
      <c r="AI30" s="271">
        <f t="shared" si="15"/>
        <v>198.6448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34.5888</v>
      </c>
      <c r="C31" s="206"/>
      <c r="D31" s="212">
        <f t="shared" si="2"/>
        <v>-1</v>
      </c>
      <c r="E31" s="213">
        <v>39.9725</v>
      </c>
      <c r="F31" s="209"/>
      <c r="G31" s="207">
        <f t="shared" si="3"/>
        <v>-1</v>
      </c>
      <c r="H31" s="213">
        <v>59.1739</v>
      </c>
      <c r="I31" s="209"/>
      <c r="J31" s="207">
        <f t="shared" si="4"/>
        <v>-1</v>
      </c>
      <c r="K31" s="213">
        <v>32.949</v>
      </c>
      <c r="L31" s="244"/>
      <c r="M31" s="207">
        <f t="shared" si="5"/>
        <v>-1</v>
      </c>
      <c r="N31" s="215">
        <v>7.4205</v>
      </c>
      <c r="O31" s="244"/>
      <c r="P31" s="207">
        <f t="shared" si="6"/>
        <v>-1</v>
      </c>
      <c r="Q31" s="215">
        <v>10.4693</v>
      </c>
      <c r="R31" s="244"/>
      <c r="S31" s="207">
        <f t="shared" si="7"/>
        <v>-1</v>
      </c>
      <c r="T31" s="213">
        <v>9.5287</v>
      </c>
      <c r="U31" s="244"/>
      <c r="V31" s="207">
        <f t="shared" si="8"/>
        <v>-1</v>
      </c>
      <c r="W31" s="215">
        <v>3.345</v>
      </c>
      <c r="X31" s="244"/>
      <c r="Y31" s="207">
        <f t="shared" si="9"/>
        <v>-1</v>
      </c>
      <c r="Z31" s="256">
        <v>2.0761</v>
      </c>
      <c r="AA31" s="257"/>
      <c r="AB31" s="207">
        <f t="shared" si="10"/>
        <v>-1</v>
      </c>
      <c r="AC31" s="254">
        <f t="shared" si="0"/>
        <v>166.6842</v>
      </c>
      <c r="AD31" s="255">
        <f t="shared" si="1"/>
        <v>0</v>
      </c>
      <c r="AE31" s="207">
        <f t="shared" si="11"/>
        <v>-1</v>
      </c>
      <c r="AF31" s="254">
        <f t="shared" si="12"/>
        <v>32.8396</v>
      </c>
      <c r="AG31" s="255">
        <f t="shared" si="13"/>
        <v>0</v>
      </c>
      <c r="AH31" s="207">
        <f t="shared" si="14"/>
        <v>-1</v>
      </c>
      <c r="AI31" s="271">
        <f t="shared" si="15"/>
        <v>199.5238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33.0432</v>
      </c>
      <c r="C32" s="206"/>
      <c r="D32" s="212">
        <f t="shared" si="2"/>
        <v>-1</v>
      </c>
      <c r="E32" s="213">
        <v>40.128</v>
      </c>
      <c r="F32" s="209"/>
      <c r="G32" s="207">
        <f t="shared" si="3"/>
        <v>-1</v>
      </c>
      <c r="H32" s="213">
        <v>56.466</v>
      </c>
      <c r="I32" s="209"/>
      <c r="J32" s="207">
        <f t="shared" si="4"/>
        <v>-1</v>
      </c>
      <c r="K32" s="213">
        <v>32.7</v>
      </c>
      <c r="L32" s="244"/>
      <c r="M32" s="207">
        <f t="shared" si="5"/>
        <v>-1</v>
      </c>
      <c r="N32" s="215">
        <v>6.8579</v>
      </c>
      <c r="O32" s="244"/>
      <c r="P32" s="207">
        <f t="shared" si="6"/>
        <v>-1</v>
      </c>
      <c r="Q32" s="215">
        <v>9.8134</v>
      </c>
      <c r="R32" s="244"/>
      <c r="S32" s="207">
        <f t="shared" si="7"/>
        <v>-1</v>
      </c>
      <c r="T32" s="213">
        <v>9.1092</v>
      </c>
      <c r="U32" s="244"/>
      <c r="V32" s="207">
        <f t="shared" si="8"/>
        <v>-1</v>
      </c>
      <c r="W32" s="215">
        <v>3.19</v>
      </c>
      <c r="X32" s="244"/>
      <c r="Y32" s="207">
        <f t="shared" si="9"/>
        <v>-1</v>
      </c>
      <c r="Z32" s="256">
        <v>1.8682</v>
      </c>
      <c r="AA32" s="257"/>
      <c r="AB32" s="207">
        <f t="shared" si="10"/>
        <v>-1</v>
      </c>
      <c r="AC32" s="254">
        <f t="shared" si="0"/>
        <v>162.3372</v>
      </c>
      <c r="AD32" s="255">
        <f t="shared" si="1"/>
        <v>0</v>
      </c>
      <c r="AE32" s="207">
        <f t="shared" si="11"/>
        <v>-1</v>
      </c>
      <c r="AF32" s="254">
        <f t="shared" si="12"/>
        <v>30.8387</v>
      </c>
      <c r="AG32" s="255">
        <f t="shared" si="13"/>
        <v>0</v>
      </c>
      <c r="AH32" s="207">
        <f t="shared" si="14"/>
        <v>-1</v>
      </c>
      <c r="AI32" s="271">
        <f t="shared" si="15"/>
        <v>193.1759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37.1072</v>
      </c>
      <c r="C33" s="206"/>
      <c r="D33" s="212">
        <f t="shared" si="2"/>
        <v>-1</v>
      </c>
      <c r="E33" s="213">
        <v>41.3644</v>
      </c>
      <c r="F33" s="209"/>
      <c r="G33" s="207">
        <f t="shared" si="3"/>
        <v>-1</v>
      </c>
      <c r="H33" s="213">
        <v>53.9949</v>
      </c>
      <c r="I33" s="209"/>
      <c r="J33" s="207">
        <f t="shared" si="4"/>
        <v>-1</v>
      </c>
      <c r="K33" s="213">
        <v>31.604</v>
      </c>
      <c r="L33" s="244">
        <v>31.604</v>
      </c>
      <c r="M33" s="207">
        <f t="shared" si="5"/>
        <v>0</v>
      </c>
      <c r="N33" s="215">
        <v>6.9452</v>
      </c>
      <c r="O33" s="244"/>
      <c r="P33" s="207">
        <f t="shared" si="6"/>
        <v>-1</v>
      </c>
      <c r="Q33" s="215">
        <v>10.2107</v>
      </c>
      <c r="R33" s="244"/>
      <c r="S33" s="207">
        <f t="shared" si="7"/>
        <v>-1</v>
      </c>
      <c r="T33" s="213">
        <v>9.1623</v>
      </c>
      <c r="U33" s="244"/>
      <c r="V33" s="207">
        <f t="shared" si="8"/>
        <v>-1</v>
      </c>
      <c r="W33" s="215">
        <v>3.218</v>
      </c>
      <c r="X33" s="244"/>
      <c r="Y33" s="207">
        <f t="shared" si="9"/>
        <v>-1</v>
      </c>
      <c r="Z33" s="256">
        <v>2.1056</v>
      </c>
      <c r="AA33" s="257"/>
      <c r="AB33" s="207">
        <f t="shared" si="10"/>
        <v>-1</v>
      </c>
      <c r="AC33" s="254">
        <f t="shared" si="0"/>
        <v>164.0705</v>
      </c>
      <c r="AD33" s="255">
        <f t="shared" si="1"/>
        <v>31.604</v>
      </c>
      <c r="AE33" s="207">
        <f t="shared" si="11"/>
        <v>-0.807375487976205</v>
      </c>
      <c r="AF33" s="254">
        <f t="shared" si="12"/>
        <v>31.6418</v>
      </c>
      <c r="AG33" s="255">
        <f t="shared" si="13"/>
        <v>0</v>
      </c>
      <c r="AH33" s="207">
        <f t="shared" si="14"/>
        <v>-1</v>
      </c>
      <c r="AI33" s="271">
        <f t="shared" si="15"/>
        <v>195.7123</v>
      </c>
      <c r="AJ33" s="255">
        <f t="shared" si="15"/>
        <v>31.604</v>
      </c>
      <c r="AK33" s="207">
        <f t="shared" si="16"/>
        <v>-0.838518069635889</v>
      </c>
    </row>
    <row r="34" s="194" customFormat="1" ht="20.1" customHeight="1" spans="1:37">
      <c r="A34" s="10"/>
      <c r="B34" s="216"/>
      <c r="C34" s="217"/>
      <c r="D34" s="218"/>
      <c r="E34" s="219"/>
      <c r="F34" s="220"/>
      <c r="G34" s="221"/>
      <c r="H34" s="219"/>
      <c r="I34" s="220"/>
      <c r="J34" s="221"/>
      <c r="K34" s="219"/>
      <c r="L34" s="246"/>
      <c r="M34" s="221"/>
      <c r="N34" s="216"/>
      <c r="O34" s="246"/>
      <c r="P34" s="221"/>
      <c r="Q34" s="216"/>
      <c r="R34" s="246"/>
      <c r="S34" s="221"/>
      <c r="T34" s="219"/>
      <c r="U34" s="246"/>
      <c r="V34" s="221"/>
      <c r="W34" s="248"/>
      <c r="X34" s="246"/>
      <c r="Y34" s="221"/>
      <c r="Z34" s="258"/>
      <c r="AA34" s="246"/>
      <c r="AB34" s="221"/>
      <c r="AC34" s="259"/>
      <c r="AD34" s="260"/>
      <c r="AE34" s="221"/>
      <c r="AF34" s="259"/>
      <c r="AG34" s="255">
        <f t="shared" si="13"/>
        <v>0</v>
      </c>
      <c r="AH34" s="221"/>
      <c r="AI34" s="272"/>
      <c r="AJ34" s="260"/>
      <c r="AK34" s="221"/>
    </row>
    <row r="35" s="194" customFormat="1" ht="20.1" customHeight="1" spans="1:37">
      <c r="A35" s="222" t="s">
        <v>19</v>
      </c>
      <c r="B35" s="223">
        <f t="shared" ref="B35:U35" si="17">SUM(B4:B34)</f>
        <v>1109.296</v>
      </c>
      <c r="C35" s="224">
        <f t="shared" si="17"/>
        <v>0</v>
      </c>
      <c r="D35" s="225">
        <f t="shared" si="2"/>
        <v>-1</v>
      </c>
      <c r="E35" s="210">
        <f t="shared" si="17"/>
        <v>1214.2302</v>
      </c>
      <c r="F35" s="226">
        <f t="shared" si="17"/>
        <v>0</v>
      </c>
      <c r="G35" s="225">
        <f t="shared" si="3"/>
        <v>-1</v>
      </c>
      <c r="H35" s="210">
        <f t="shared" si="17"/>
        <v>1696.0991</v>
      </c>
      <c r="I35" s="247">
        <f t="shared" si="17"/>
        <v>0</v>
      </c>
      <c r="J35" s="225">
        <f t="shared" si="4"/>
        <v>-1</v>
      </c>
      <c r="K35" s="210">
        <f t="shared" si="17"/>
        <v>1006.702</v>
      </c>
      <c r="L35" s="247">
        <f t="shared" si="17"/>
        <v>31.604</v>
      </c>
      <c r="M35" s="225">
        <f t="shared" si="5"/>
        <v>-0.968606399907818</v>
      </c>
      <c r="N35" s="210">
        <f t="shared" si="17"/>
        <v>220.3646</v>
      </c>
      <c r="O35" s="224">
        <f t="shared" si="17"/>
        <v>0</v>
      </c>
      <c r="P35" s="225">
        <f t="shared" si="6"/>
        <v>-1</v>
      </c>
      <c r="Q35" s="210">
        <f t="shared" si="17"/>
        <v>309.8728</v>
      </c>
      <c r="R35" s="224">
        <f t="shared" si="17"/>
        <v>0</v>
      </c>
      <c r="S35" s="225">
        <f t="shared" si="7"/>
        <v>-1</v>
      </c>
      <c r="T35" s="210">
        <f t="shared" si="17"/>
        <v>281.6473</v>
      </c>
      <c r="U35" s="247">
        <f t="shared" si="17"/>
        <v>0</v>
      </c>
      <c r="V35" s="225">
        <f t="shared" si="8"/>
        <v>-1</v>
      </c>
      <c r="W35" s="223">
        <f t="shared" ref="W35:X35" si="18">SUM(W4:W34)</f>
        <v>101.8125</v>
      </c>
      <c r="X35" s="249">
        <f t="shared" si="18"/>
        <v>0</v>
      </c>
      <c r="Y35" s="261">
        <f t="shared" si="9"/>
        <v>-1</v>
      </c>
      <c r="Z35" s="262">
        <f t="shared" ref="Z35" si="19">SUM(Z4:Z34)</f>
        <v>64.8617</v>
      </c>
      <c r="AA35" s="263">
        <f t="shared" ref="AA35" si="20">SUM(AA4:AA34)</f>
        <v>0</v>
      </c>
      <c r="AB35" s="261">
        <f t="shared" ref="AB35:AB38" si="21">(AA35-Z35)/Z35</f>
        <v>-1</v>
      </c>
      <c r="AC35" s="210">
        <f t="shared" ref="AC35:AD35" si="22">SUM(AC4:AC34)</f>
        <v>5026.3273</v>
      </c>
      <c r="AD35" s="224">
        <f t="shared" si="22"/>
        <v>31.604</v>
      </c>
      <c r="AE35" s="225">
        <f t="shared" si="11"/>
        <v>-0.993712307592862</v>
      </c>
      <c r="AF35" s="210">
        <f t="shared" ref="AF35" si="23">SUM(AF4:AF34)</f>
        <v>978.5589</v>
      </c>
      <c r="AG35" s="273">
        <f>O35+R35+U35+X35</f>
        <v>0</v>
      </c>
      <c r="AH35" s="225">
        <f t="shared" si="14"/>
        <v>-1</v>
      </c>
      <c r="AI35" s="210">
        <f t="shared" ref="AI35" si="24">SUM(AI4:AI34)</f>
        <v>6004.8862</v>
      </c>
      <c r="AJ35" s="273">
        <f t="shared" si="15"/>
        <v>31.604</v>
      </c>
      <c r="AK35" s="225">
        <f t="shared" si="16"/>
        <v>-0.994736952716939</v>
      </c>
    </row>
    <row r="36" s="194" customFormat="1" ht="20.1" customHeight="1" spans="1:37">
      <c r="A36" s="227" t="s">
        <v>65</v>
      </c>
      <c r="B36" s="228">
        <f t="shared" ref="B36:U36" si="25">AVERAGE(B4:B34)</f>
        <v>36.9765333333333</v>
      </c>
      <c r="C36" s="229" t="e">
        <f t="shared" si="25"/>
        <v>#DIV/0!</v>
      </c>
      <c r="D36" s="212" t="e">
        <f t="shared" si="2"/>
        <v>#DIV/0!</v>
      </c>
      <c r="E36" s="230">
        <f t="shared" si="25"/>
        <v>40.47434</v>
      </c>
      <c r="F36" s="231" t="e">
        <f t="shared" si="25"/>
        <v>#DIV/0!</v>
      </c>
      <c r="G36" s="212" t="e">
        <f t="shared" si="3"/>
        <v>#DIV/0!</v>
      </c>
      <c r="H36" s="230">
        <f t="shared" si="25"/>
        <v>56.5366366666667</v>
      </c>
      <c r="I36" s="231" t="e">
        <f t="shared" si="25"/>
        <v>#DIV/0!</v>
      </c>
      <c r="J36" s="212" t="e">
        <f t="shared" si="4"/>
        <v>#DIV/0!</v>
      </c>
      <c r="K36" s="230">
        <f t="shared" si="25"/>
        <v>33.5567333333333</v>
      </c>
      <c r="L36" s="231">
        <f t="shared" si="25"/>
        <v>31.604</v>
      </c>
      <c r="M36" s="212">
        <f t="shared" si="5"/>
        <v>-0.0581919972345342</v>
      </c>
      <c r="N36" s="230">
        <f t="shared" si="25"/>
        <v>7.34548666666666</v>
      </c>
      <c r="O36" s="229" t="e">
        <f t="shared" si="25"/>
        <v>#DIV/0!</v>
      </c>
      <c r="P36" s="212" t="e">
        <f t="shared" si="6"/>
        <v>#DIV/0!</v>
      </c>
      <c r="Q36" s="230">
        <f t="shared" si="25"/>
        <v>10.3290933333333</v>
      </c>
      <c r="R36" s="229" t="e">
        <f t="shared" si="25"/>
        <v>#DIV/0!</v>
      </c>
      <c r="S36" s="212" t="e">
        <f t="shared" si="7"/>
        <v>#DIV/0!</v>
      </c>
      <c r="T36" s="230">
        <f t="shared" si="25"/>
        <v>9.38824333333333</v>
      </c>
      <c r="U36" s="231" t="e">
        <f t="shared" si="25"/>
        <v>#DIV/0!</v>
      </c>
      <c r="V36" s="207" t="e">
        <f t="shared" si="8"/>
        <v>#DIV/0!</v>
      </c>
      <c r="W36" s="215">
        <f t="shared" ref="W36:X36" si="26">AVERAGE(W4:W34)</f>
        <v>3.39375</v>
      </c>
      <c r="X36" s="244" t="e">
        <f t="shared" si="26"/>
        <v>#DIV/0!</v>
      </c>
      <c r="Y36" s="264" t="e">
        <f t="shared" si="9"/>
        <v>#DIV/0!</v>
      </c>
      <c r="Z36" s="265">
        <f t="shared" ref="Z36:AA36" si="27">AVERAGE(Z4:Z34)</f>
        <v>2.16205666666667</v>
      </c>
      <c r="AA36" s="266" t="e">
        <f t="shared" si="27"/>
        <v>#DIV/0!</v>
      </c>
      <c r="AB36" s="264" t="e">
        <f t="shared" si="21"/>
        <v>#DIV/0!</v>
      </c>
      <c r="AC36" s="230">
        <f t="shared" ref="AC36" si="28">AVERAGE(AC4:AC34)</f>
        <v>167.544243333333</v>
      </c>
      <c r="AD36" s="229">
        <f t="shared" ref="AD36" si="29">AVERAGE(AD4:AD34)</f>
        <v>1.05346666666667</v>
      </c>
      <c r="AE36" s="212">
        <f t="shared" si="11"/>
        <v>-0.993712307592862</v>
      </c>
      <c r="AF36" s="230">
        <f t="shared" ref="AF36" si="30">AVERAGE(AF4:AF34)</f>
        <v>32.61863</v>
      </c>
      <c r="AG36" s="255" t="e">
        <f>O36+R36+U36+X36</f>
        <v>#DIV/0!</v>
      </c>
      <c r="AH36" s="212" t="e">
        <f t="shared" si="14"/>
        <v>#DIV/0!</v>
      </c>
      <c r="AI36" s="230">
        <f t="shared" ref="AI36" si="31">AVERAGE(AI4:AI34)</f>
        <v>200.162873333333</v>
      </c>
      <c r="AJ36" s="255" t="e">
        <f t="shared" si="15"/>
        <v>#DIV/0!</v>
      </c>
      <c r="AK36" s="207" t="e">
        <f t="shared" si="16"/>
        <v>#DIV/0!</v>
      </c>
    </row>
    <row r="37" s="194" customFormat="1" ht="20.1" customHeight="1" spans="1:37">
      <c r="A37" s="232" t="s">
        <v>66</v>
      </c>
      <c r="B37" s="228">
        <f t="shared" ref="B37:U37" si="32">MAX(B4:B34)</f>
        <v>38.4192</v>
      </c>
      <c r="C37" s="229">
        <f t="shared" si="32"/>
        <v>0</v>
      </c>
      <c r="D37" s="212">
        <f t="shared" si="2"/>
        <v>-1</v>
      </c>
      <c r="E37" s="230">
        <f t="shared" si="32"/>
        <v>42.9007</v>
      </c>
      <c r="F37" s="231">
        <f t="shared" si="32"/>
        <v>0</v>
      </c>
      <c r="G37" s="212">
        <f t="shared" si="3"/>
        <v>-1</v>
      </c>
      <c r="H37" s="230">
        <f t="shared" si="32"/>
        <v>59.1739</v>
      </c>
      <c r="I37" s="231">
        <f t="shared" si="32"/>
        <v>0</v>
      </c>
      <c r="J37" s="212">
        <f t="shared" si="4"/>
        <v>-1</v>
      </c>
      <c r="K37" s="230">
        <f t="shared" si="32"/>
        <v>36.058</v>
      </c>
      <c r="L37" s="231">
        <f t="shared" si="32"/>
        <v>31.604</v>
      </c>
      <c r="M37" s="212">
        <f t="shared" si="5"/>
        <v>-0.123523212601919</v>
      </c>
      <c r="N37" s="230">
        <f t="shared" si="32"/>
        <v>7.7891</v>
      </c>
      <c r="O37" s="229">
        <f t="shared" si="32"/>
        <v>0</v>
      </c>
      <c r="P37" s="212">
        <f t="shared" si="6"/>
        <v>-1</v>
      </c>
      <c r="Q37" s="230">
        <f t="shared" si="32"/>
        <v>10.8715</v>
      </c>
      <c r="R37" s="229">
        <f t="shared" si="32"/>
        <v>0</v>
      </c>
      <c r="S37" s="212">
        <f t="shared" si="7"/>
        <v>-1</v>
      </c>
      <c r="T37" s="230">
        <f t="shared" si="32"/>
        <v>9.5445</v>
      </c>
      <c r="U37" s="231">
        <f t="shared" si="32"/>
        <v>0</v>
      </c>
      <c r="V37" s="207">
        <f t="shared" si="8"/>
        <v>-1</v>
      </c>
      <c r="W37" s="215">
        <f t="shared" ref="W37:X37" si="33">MAX(W4:W34)</f>
        <v>3.6581</v>
      </c>
      <c r="X37" s="244">
        <f t="shared" si="33"/>
        <v>0</v>
      </c>
      <c r="Y37" s="264">
        <f t="shared" si="9"/>
        <v>-1</v>
      </c>
      <c r="Z37" s="265">
        <f t="shared" ref="Z37:AA37" si="34">MAX(Z4:Z34)</f>
        <v>2.4268</v>
      </c>
      <c r="AA37" s="266">
        <f t="shared" si="34"/>
        <v>0</v>
      </c>
      <c r="AB37" s="264">
        <f t="shared" si="21"/>
        <v>-1</v>
      </c>
      <c r="AC37" s="230">
        <f t="shared" ref="AC37" si="35">MAX(AC4:AC34)</f>
        <v>173.0481</v>
      </c>
      <c r="AD37" s="229">
        <f t="shared" ref="AD37" si="36">MAX(AD4:AD34)</f>
        <v>31.604</v>
      </c>
      <c r="AE37" s="212">
        <f t="shared" si="11"/>
        <v>-0.817368696911437</v>
      </c>
      <c r="AF37" s="230">
        <f t="shared" ref="AF37" si="37">MAX(AF4:AF34)</f>
        <v>33.6261</v>
      </c>
      <c r="AG37" s="255">
        <f>O37+R37+U37+X37</f>
        <v>0</v>
      </c>
      <c r="AH37" s="212">
        <f t="shared" si="14"/>
        <v>-1</v>
      </c>
      <c r="AI37" s="230">
        <f t="shared" ref="AI37" si="38">MAX(AI4:AI34)</f>
        <v>206.3059</v>
      </c>
      <c r="AJ37" s="255">
        <f t="shared" si="15"/>
        <v>31.604</v>
      </c>
      <c r="AK37" s="207">
        <f t="shared" si="16"/>
        <v>-0.846810003979527</v>
      </c>
    </row>
    <row r="38" s="194" customFormat="1" ht="20.1" customHeight="1" spans="1:37">
      <c r="A38" s="233" t="s">
        <v>67</v>
      </c>
      <c r="B38" s="234">
        <f t="shared" ref="B38:I38" si="39">MIN(B4:B34)</f>
        <v>33.0432</v>
      </c>
      <c r="C38" s="235">
        <f t="shared" si="39"/>
        <v>0</v>
      </c>
      <c r="D38" s="236">
        <f t="shared" si="2"/>
        <v>-1</v>
      </c>
      <c r="E38" s="237">
        <f t="shared" si="39"/>
        <v>38.5757</v>
      </c>
      <c r="F38" s="238">
        <f t="shared" si="39"/>
        <v>0</v>
      </c>
      <c r="G38" s="236">
        <f t="shared" si="3"/>
        <v>-1</v>
      </c>
      <c r="H38" s="237">
        <f t="shared" si="39"/>
        <v>53.9949</v>
      </c>
      <c r="I38" s="238">
        <f t="shared" si="39"/>
        <v>0</v>
      </c>
      <c r="J38" s="236">
        <f t="shared" si="4"/>
        <v>-1</v>
      </c>
      <c r="K38" s="237">
        <f t="shared" ref="K38:AD38" si="40">MIN(K4:K34)</f>
        <v>31.604</v>
      </c>
      <c r="L38" s="238">
        <f t="shared" si="40"/>
        <v>31.604</v>
      </c>
      <c r="M38" s="236">
        <f t="shared" si="5"/>
        <v>0</v>
      </c>
      <c r="N38" s="237">
        <f t="shared" si="40"/>
        <v>6.8579</v>
      </c>
      <c r="O38" s="235">
        <f t="shared" si="40"/>
        <v>0</v>
      </c>
      <c r="P38" s="236">
        <f t="shared" si="6"/>
        <v>-1</v>
      </c>
      <c r="Q38" s="237">
        <f t="shared" si="40"/>
        <v>9.7356</v>
      </c>
      <c r="R38" s="235">
        <f t="shared" si="40"/>
        <v>0</v>
      </c>
      <c r="S38" s="236">
        <f t="shared" si="7"/>
        <v>-1</v>
      </c>
      <c r="T38" s="237">
        <f t="shared" si="40"/>
        <v>9.1092</v>
      </c>
      <c r="U38" s="238">
        <f t="shared" si="40"/>
        <v>0</v>
      </c>
      <c r="V38" s="250">
        <f t="shared" si="8"/>
        <v>-1</v>
      </c>
      <c r="W38" s="251">
        <f t="shared" ref="W38:X38" si="41">MIN(W4:W34)</f>
        <v>3.19</v>
      </c>
      <c r="X38" s="252">
        <f t="shared" si="41"/>
        <v>0</v>
      </c>
      <c r="Y38" s="267">
        <f t="shared" si="9"/>
        <v>-1</v>
      </c>
      <c r="Z38" s="268">
        <f t="shared" ref="Z38:AA38" si="42">MIN(Z4:Z34)</f>
        <v>1.8477</v>
      </c>
      <c r="AA38" s="269">
        <f t="shared" si="42"/>
        <v>0</v>
      </c>
      <c r="AB38" s="267">
        <f t="shared" si="21"/>
        <v>-1</v>
      </c>
      <c r="AC38" s="237">
        <f t="shared" ref="AC38" si="43">MIN(AC4:AC34)</f>
        <v>162.3372</v>
      </c>
      <c r="AD38" s="235">
        <f t="shared" si="40"/>
        <v>0</v>
      </c>
      <c r="AE38" s="236">
        <f t="shared" si="11"/>
        <v>-1</v>
      </c>
      <c r="AF38" s="237">
        <f t="shared" ref="AF38" si="44">MIN(AF4:AF34)</f>
        <v>30.8387</v>
      </c>
      <c r="AG38" s="274">
        <f>O38+R38+U38+X38</f>
        <v>0</v>
      </c>
      <c r="AH38" s="236">
        <f t="shared" si="14"/>
        <v>-1</v>
      </c>
      <c r="AI38" s="237">
        <f t="shared" ref="AI38" si="45">MIN(AI4:AI34)</f>
        <v>193.1759</v>
      </c>
      <c r="AJ38" s="274">
        <f t="shared" si="15"/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AK38"/>
  <sheetViews>
    <sheetView zoomScale="115" zoomScaleNormal="115" workbookViewId="0">
      <pane xSplit="1" ySplit="1" topLeftCell="S2" activePane="bottomRight" state="frozenSplit"/>
      <selection/>
      <selection pane="topRight"/>
      <selection pane="bottomLeft"/>
      <selection pane="bottomRight" activeCell="Y8" sqref="Y8"/>
    </sheetView>
  </sheetViews>
  <sheetFormatPr defaultColWidth="9" defaultRowHeight="13.5"/>
  <cols>
    <col min="1" max="1" width="13" style="89" customWidth="1"/>
    <col min="2" max="3" width="7.66666666666667" customWidth="1"/>
    <col min="4" max="4" width="9.10833333333333" customWidth="1"/>
    <col min="5" max="6" width="7.66666666666667" customWidth="1"/>
    <col min="7" max="7" width="8" customWidth="1"/>
    <col min="8" max="9" width="7.66666666666667" customWidth="1"/>
    <col min="10" max="10" width="9.44166666666667" customWidth="1"/>
    <col min="11" max="11" width="9" customWidth="1"/>
    <col min="12" max="12" width="9.10833333333333" customWidth="1"/>
    <col min="13" max="13" width="9.21666666666667" customWidth="1"/>
    <col min="14" max="15" width="7.66666666666667" customWidth="1"/>
    <col min="16" max="16" width="8.88333333333333" customWidth="1"/>
    <col min="17" max="18" width="7.66666666666667" customWidth="1"/>
    <col min="19" max="19" width="10.2166666666667" customWidth="1"/>
    <col min="20" max="21" width="8.10833333333333" customWidth="1"/>
    <col min="22" max="22" width="9.21666666666667" customWidth="1"/>
    <col min="23" max="24" width="7.66666666666667" customWidth="1"/>
    <col min="25" max="25" width="10.6666666666667" customWidth="1"/>
    <col min="26" max="26" width="9.44166666666667" customWidth="1"/>
    <col min="27" max="27" width="8.10833333333333" customWidth="1"/>
    <col min="28" max="28" width="9.21666666666667" customWidth="1"/>
    <col min="29" max="30" width="7.66666666666667" customWidth="1"/>
    <col min="31" max="31" width="9.44166666666667" customWidth="1"/>
    <col min="32" max="33" width="7.66666666666667" customWidth="1"/>
    <col min="34" max="34" width="9.55833333333333" customWidth="1"/>
    <col min="35" max="35" width="12.6666666666667" customWidth="1"/>
  </cols>
  <sheetData>
    <row r="1" s="89" customFormat="1" ht="48.75" customHeight="1" spans="1:37">
      <c r="A1" s="2" t="s">
        <v>79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19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37.6576</v>
      </c>
      <c r="C4" s="206"/>
      <c r="D4" s="207">
        <f>(C4-B4)/B4</f>
        <v>-1</v>
      </c>
      <c r="E4" s="208">
        <v>40.6781</v>
      </c>
      <c r="F4" s="209"/>
      <c r="G4" s="207">
        <f>(F4-E4)/E4</f>
        <v>-1</v>
      </c>
      <c r="H4" s="210">
        <v>55.2141</v>
      </c>
      <c r="I4" s="209"/>
      <c r="J4" s="207">
        <f>(I4-H4)/H4</f>
        <v>-1</v>
      </c>
      <c r="K4" s="208">
        <v>32.262</v>
      </c>
      <c r="L4" s="244"/>
      <c r="M4" s="207">
        <f>(L4-K4)/K4</f>
        <v>-1</v>
      </c>
      <c r="N4" s="245">
        <v>7.1489</v>
      </c>
      <c r="O4" s="244"/>
      <c r="P4" s="207">
        <f>(O4-N4)/N4</f>
        <v>-1</v>
      </c>
      <c r="Q4" s="223">
        <v>9.9799</v>
      </c>
      <c r="R4" s="244"/>
      <c r="S4" s="207">
        <f>(R4-Q4)/Q4</f>
        <v>-1</v>
      </c>
      <c r="T4" s="208">
        <v>8.4789</v>
      </c>
      <c r="U4" s="244"/>
      <c r="V4" s="207">
        <f>(U4-T4)/T4</f>
        <v>-1</v>
      </c>
      <c r="W4" s="245">
        <v>3.3768</v>
      </c>
      <c r="X4" s="244"/>
      <c r="Y4" s="207">
        <f>(X4-W4)/W4</f>
        <v>-1</v>
      </c>
      <c r="Z4" s="253">
        <v>2.2167</v>
      </c>
      <c r="AA4" s="244"/>
      <c r="AB4" s="207">
        <f>(AA4-Z4)/Z4</f>
        <v>-1</v>
      </c>
      <c r="AC4" s="254">
        <f t="shared" ref="AC4:AC34" si="0">B4+E4+H4+K4</f>
        <v>165.8118</v>
      </c>
      <c r="AD4" s="255">
        <f t="shared" ref="AD4:AD34" si="1">C4+F4+I4+L4</f>
        <v>0</v>
      </c>
      <c r="AE4" s="207">
        <f>(AD4-AC4)/AC4</f>
        <v>-1</v>
      </c>
      <c r="AF4" s="254">
        <f>N4+Q4+T4+W4+Z4</f>
        <v>31.2012</v>
      </c>
      <c r="AG4" s="255">
        <f>O4+R4+U4+X4+AA4</f>
        <v>0</v>
      </c>
      <c r="AH4" s="207">
        <f>(AG4-AF4)/AF4</f>
        <v>-1</v>
      </c>
      <c r="AI4" s="271">
        <f>AC4+AF4</f>
        <v>197.013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36.528</v>
      </c>
      <c r="C5" s="206"/>
      <c r="D5" s="212">
        <f t="shared" ref="D5:D38" si="2">(C5-B5)/B5</f>
        <v>-1</v>
      </c>
      <c r="E5" s="213">
        <v>40.2437</v>
      </c>
      <c r="F5" s="209"/>
      <c r="G5" s="207">
        <f t="shared" ref="G5:G38" si="3">(F5-E5)/E5</f>
        <v>-1</v>
      </c>
      <c r="H5" s="213">
        <v>55.8413</v>
      </c>
      <c r="I5" s="209"/>
      <c r="J5" s="207">
        <f t="shared" ref="J5:J38" si="4">(I5-H5)/H5</f>
        <v>-1</v>
      </c>
      <c r="K5" s="213">
        <v>32.636</v>
      </c>
      <c r="L5" s="244"/>
      <c r="M5" s="207">
        <f t="shared" ref="M5:M38" si="5">(L5-K5)/K5</f>
        <v>-1</v>
      </c>
      <c r="N5" s="215">
        <v>6.887</v>
      </c>
      <c r="O5" s="244"/>
      <c r="P5" s="207">
        <f t="shared" ref="P5:P38" si="6">(O5-N5)/N5</f>
        <v>-1</v>
      </c>
      <c r="Q5" s="215">
        <v>9.7741</v>
      </c>
      <c r="R5" s="244"/>
      <c r="S5" s="207">
        <f t="shared" ref="S5:S38" si="7">(R5-Q5)/Q5</f>
        <v>-1</v>
      </c>
      <c r="T5" s="213">
        <v>9.2738</v>
      </c>
      <c r="U5" s="244"/>
      <c r="V5" s="207">
        <f t="shared" ref="V5:V38" si="8">(U5-T5)/T5</f>
        <v>-1</v>
      </c>
      <c r="W5" s="215">
        <v>3.4172</v>
      </c>
      <c r="X5" s="244"/>
      <c r="Y5" s="207">
        <f t="shared" ref="Y5:Y38" si="9">(X5-W5)/W5</f>
        <v>-1</v>
      </c>
      <c r="Z5" s="256">
        <v>2.2925</v>
      </c>
      <c r="AA5" s="257"/>
      <c r="AB5" s="207">
        <f t="shared" ref="AB5:AB38" si="10">(AA5-Z5)/Z5</f>
        <v>-1</v>
      </c>
      <c r="AC5" s="254">
        <f t="shared" si="0"/>
        <v>165.249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31.6446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196.8936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35.232</v>
      </c>
      <c r="C6" s="206"/>
      <c r="D6" s="212">
        <f t="shared" si="2"/>
        <v>-1</v>
      </c>
      <c r="E6" s="214">
        <v>40.0026</v>
      </c>
      <c r="F6" s="209"/>
      <c r="G6" s="207">
        <f t="shared" si="3"/>
        <v>-1</v>
      </c>
      <c r="H6" s="214">
        <v>57.9207</v>
      </c>
      <c r="I6" s="209"/>
      <c r="J6" s="207">
        <f t="shared" si="4"/>
        <v>-1</v>
      </c>
      <c r="K6" s="214">
        <v>33.168</v>
      </c>
      <c r="L6" s="244"/>
      <c r="M6" s="207">
        <f t="shared" si="5"/>
        <v>-1</v>
      </c>
      <c r="N6" s="211">
        <v>6.887</v>
      </c>
      <c r="O6" s="244"/>
      <c r="P6" s="207">
        <f t="shared" si="6"/>
        <v>-1</v>
      </c>
      <c r="Q6" s="211">
        <v>9.8499</v>
      </c>
      <c r="R6" s="244"/>
      <c r="S6" s="207">
        <f t="shared" si="7"/>
        <v>-1</v>
      </c>
      <c r="T6" s="214">
        <v>9.4202</v>
      </c>
      <c r="U6" s="244"/>
      <c r="V6" s="207">
        <f t="shared" si="8"/>
        <v>-1</v>
      </c>
      <c r="W6" s="211">
        <v>3.436</v>
      </c>
      <c r="X6" s="244"/>
      <c r="Y6" s="207">
        <f t="shared" si="9"/>
        <v>-1</v>
      </c>
      <c r="Z6" s="256">
        <v>1.4499</v>
      </c>
      <c r="AA6" s="257"/>
      <c r="AB6" s="207">
        <f t="shared" si="10"/>
        <v>-1</v>
      </c>
      <c r="AC6" s="254">
        <f t="shared" si="0"/>
        <v>166.3233</v>
      </c>
      <c r="AD6" s="255">
        <f t="shared" si="1"/>
        <v>0</v>
      </c>
      <c r="AE6" s="207">
        <f t="shared" si="11"/>
        <v>-1</v>
      </c>
      <c r="AF6" s="254">
        <f t="shared" si="12"/>
        <v>31.043</v>
      </c>
      <c r="AG6" s="255">
        <f t="shared" si="13"/>
        <v>0</v>
      </c>
      <c r="AH6" s="207">
        <f t="shared" si="14"/>
        <v>-1</v>
      </c>
      <c r="AI6" s="271">
        <f t="shared" si="15"/>
        <v>197.3663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32.4288</v>
      </c>
      <c r="C7" s="206"/>
      <c r="D7" s="212">
        <f t="shared" si="2"/>
        <v>-1</v>
      </c>
      <c r="E7" s="213">
        <v>41.6036</v>
      </c>
      <c r="F7" s="209"/>
      <c r="G7" s="207">
        <f t="shared" si="3"/>
        <v>-1</v>
      </c>
      <c r="H7" s="213">
        <v>60.5784</v>
      </c>
      <c r="I7" s="209"/>
      <c r="J7" s="207">
        <f t="shared" si="4"/>
        <v>-1</v>
      </c>
      <c r="K7" s="213">
        <v>32.738</v>
      </c>
      <c r="L7" s="244"/>
      <c r="M7" s="207">
        <f t="shared" si="5"/>
        <v>-1</v>
      </c>
      <c r="N7" s="215">
        <v>7.1877</v>
      </c>
      <c r="O7" s="244"/>
      <c r="P7" s="207">
        <f t="shared" si="6"/>
        <v>-1</v>
      </c>
      <c r="Q7" s="215">
        <v>9.852</v>
      </c>
      <c r="R7" s="244"/>
      <c r="S7" s="207">
        <f t="shared" si="7"/>
        <v>-1</v>
      </c>
      <c r="T7" s="213">
        <v>9.255</v>
      </c>
      <c r="U7" s="244"/>
      <c r="V7" s="207">
        <f t="shared" si="8"/>
        <v>-1</v>
      </c>
      <c r="W7" s="215">
        <v>3.3601</v>
      </c>
      <c r="X7" s="244"/>
      <c r="Y7" s="207">
        <f t="shared" si="9"/>
        <v>-1</v>
      </c>
      <c r="Z7" s="256">
        <v>1.9758</v>
      </c>
      <c r="AA7" s="257"/>
      <c r="AB7" s="207">
        <f t="shared" si="10"/>
        <v>-1</v>
      </c>
      <c r="AC7" s="254">
        <f t="shared" si="0"/>
        <v>167.3488</v>
      </c>
      <c r="AD7" s="255">
        <f t="shared" si="1"/>
        <v>0</v>
      </c>
      <c r="AE7" s="207">
        <f t="shared" si="11"/>
        <v>-1</v>
      </c>
      <c r="AF7" s="254">
        <f t="shared" si="12"/>
        <v>31.6306</v>
      </c>
      <c r="AG7" s="255">
        <f t="shared" si="13"/>
        <v>0</v>
      </c>
      <c r="AH7" s="207">
        <f t="shared" si="14"/>
        <v>-1</v>
      </c>
      <c r="AI7" s="271">
        <f t="shared" si="15"/>
        <v>198.9794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34.0832</v>
      </c>
      <c r="C8" s="206"/>
      <c r="D8" s="212">
        <f t="shared" si="2"/>
        <v>-1</v>
      </c>
      <c r="E8" s="213">
        <v>40.5796</v>
      </c>
      <c r="F8" s="209"/>
      <c r="G8" s="207">
        <f t="shared" si="3"/>
        <v>-1</v>
      </c>
      <c r="H8" s="213">
        <v>59.3922</v>
      </c>
      <c r="I8" s="209"/>
      <c r="J8" s="207">
        <f t="shared" si="4"/>
        <v>-1</v>
      </c>
      <c r="K8" s="213">
        <v>35.241</v>
      </c>
      <c r="L8" s="244"/>
      <c r="M8" s="207">
        <f t="shared" si="5"/>
        <v>-1</v>
      </c>
      <c r="N8" s="215">
        <v>7.3235</v>
      </c>
      <c r="O8" s="244"/>
      <c r="P8" s="207">
        <f t="shared" si="6"/>
        <v>-1</v>
      </c>
      <c r="Q8" s="215">
        <v>10.3211</v>
      </c>
      <c r="R8" s="244"/>
      <c r="S8" s="207">
        <f t="shared" si="7"/>
        <v>-1</v>
      </c>
      <c r="T8" s="213">
        <v>9.2195</v>
      </c>
      <c r="U8" s="244"/>
      <c r="V8" s="207">
        <f t="shared" si="8"/>
        <v>-1</v>
      </c>
      <c r="W8" s="215">
        <v>3.3648</v>
      </c>
      <c r="X8" s="244"/>
      <c r="Y8" s="207">
        <f t="shared" si="9"/>
        <v>-1</v>
      </c>
      <c r="Z8" s="256">
        <v>2.3114</v>
      </c>
      <c r="AA8" s="257"/>
      <c r="AB8" s="207">
        <f t="shared" si="10"/>
        <v>-1</v>
      </c>
      <c r="AC8" s="254">
        <f t="shared" si="0"/>
        <v>169.296</v>
      </c>
      <c r="AD8" s="255">
        <f t="shared" si="1"/>
        <v>0</v>
      </c>
      <c r="AE8" s="207">
        <f t="shared" si="11"/>
        <v>-1</v>
      </c>
      <c r="AF8" s="254">
        <f t="shared" si="12"/>
        <v>32.5403</v>
      </c>
      <c r="AG8" s="255">
        <f t="shared" si="13"/>
        <v>0</v>
      </c>
      <c r="AH8" s="207">
        <f t="shared" si="14"/>
        <v>-1</v>
      </c>
      <c r="AI8" s="271">
        <f t="shared" si="15"/>
        <v>201.8363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36.144</v>
      </c>
      <c r="C9" s="206"/>
      <c r="D9" s="212">
        <f t="shared" si="2"/>
        <v>-1</v>
      </c>
      <c r="E9" s="213">
        <v>39.8503</v>
      </c>
      <c r="F9" s="209"/>
      <c r="G9" s="207">
        <f t="shared" si="3"/>
        <v>-1</v>
      </c>
      <c r="H9" s="213">
        <v>56.901</v>
      </c>
      <c r="I9" s="209"/>
      <c r="J9" s="207">
        <f t="shared" si="4"/>
        <v>-1</v>
      </c>
      <c r="K9" s="213">
        <v>32.459</v>
      </c>
      <c r="L9" s="244"/>
      <c r="M9" s="207">
        <f t="shared" si="5"/>
        <v>-1</v>
      </c>
      <c r="N9" s="215">
        <v>7.0713</v>
      </c>
      <c r="O9" s="244"/>
      <c r="P9" s="207">
        <f t="shared" si="6"/>
        <v>-1</v>
      </c>
      <c r="Q9" s="215">
        <v>9.7433</v>
      </c>
      <c r="R9" s="244"/>
      <c r="S9" s="207">
        <f t="shared" si="7"/>
        <v>-1</v>
      </c>
      <c r="T9" s="213">
        <v>9.2553</v>
      </c>
      <c r="U9" s="244"/>
      <c r="V9" s="207">
        <f t="shared" si="8"/>
        <v>-1</v>
      </c>
      <c r="W9" s="215">
        <v>3.3411</v>
      </c>
      <c r="X9" s="244"/>
      <c r="Y9" s="207">
        <f t="shared" si="9"/>
        <v>-1</v>
      </c>
      <c r="Z9" s="256">
        <v>2.0532</v>
      </c>
      <c r="AA9" s="257"/>
      <c r="AB9" s="207">
        <f t="shared" si="10"/>
        <v>-1</v>
      </c>
      <c r="AC9" s="254">
        <f t="shared" si="0"/>
        <v>165.3543</v>
      </c>
      <c r="AD9" s="255">
        <f t="shared" si="1"/>
        <v>0</v>
      </c>
      <c r="AE9" s="207">
        <f t="shared" si="11"/>
        <v>-1</v>
      </c>
      <c r="AF9" s="254">
        <f t="shared" si="12"/>
        <v>31.4642</v>
      </c>
      <c r="AG9" s="255">
        <f t="shared" si="13"/>
        <v>0</v>
      </c>
      <c r="AH9" s="207">
        <f t="shared" si="14"/>
        <v>-1</v>
      </c>
      <c r="AI9" s="271">
        <f t="shared" si="15"/>
        <v>196.8185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36.08</v>
      </c>
      <c r="C10" s="206"/>
      <c r="D10" s="212">
        <f t="shared" si="2"/>
        <v>-1</v>
      </c>
      <c r="E10" s="213">
        <v>40.8102</v>
      </c>
      <c r="F10" s="209"/>
      <c r="G10" s="207">
        <f t="shared" si="3"/>
        <v>-1</v>
      </c>
      <c r="H10" s="213">
        <v>55.4506</v>
      </c>
      <c r="I10" s="209"/>
      <c r="J10" s="207">
        <f t="shared" si="4"/>
        <v>-1</v>
      </c>
      <c r="K10" s="213">
        <v>32.261</v>
      </c>
      <c r="L10" s="244"/>
      <c r="M10" s="207">
        <f t="shared" si="5"/>
        <v>-1</v>
      </c>
      <c r="N10" s="215">
        <v>7.1392</v>
      </c>
      <c r="O10" s="244"/>
      <c r="P10" s="207">
        <f t="shared" si="6"/>
        <v>-1</v>
      </c>
      <c r="Q10" s="215">
        <v>9.4715</v>
      </c>
      <c r="R10" s="244"/>
      <c r="S10" s="207">
        <f t="shared" si="7"/>
        <v>-1</v>
      </c>
      <c r="T10" s="213">
        <v>9.111</v>
      </c>
      <c r="U10" s="244"/>
      <c r="V10" s="207">
        <f t="shared" si="8"/>
        <v>-1</v>
      </c>
      <c r="W10" s="215">
        <v>3.3026</v>
      </c>
      <c r="X10" s="244"/>
      <c r="Y10" s="207">
        <f t="shared" si="9"/>
        <v>-1</v>
      </c>
      <c r="Z10" s="256">
        <v>2.0583</v>
      </c>
      <c r="AA10" s="257"/>
      <c r="AB10" s="207">
        <f t="shared" si="10"/>
        <v>-1</v>
      </c>
      <c r="AC10" s="254">
        <f t="shared" si="0"/>
        <v>164.6018</v>
      </c>
      <c r="AD10" s="255">
        <f t="shared" si="1"/>
        <v>0</v>
      </c>
      <c r="AE10" s="207">
        <f t="shared" si="11"/>
        <v>-1</v>
      </c>
      <c r="AF10" s="254">
        <f t="shared" si="12"/>
        <v>31.0826</v>
      </c>
      <c r="AG10" s="255">
        <f t="shared" si="13"/>
        <v>0</v>
      </c>
      <c r="AH10" s="207">
        <f t="shared" si="14"/>
        <v>-1</v>
      </c>
      <c r="AI10" s="271">
        <f t="shared" si="15"/>
        <v>195.6844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36.0896</v>
      </c>
      <c r="C11" s="206"/>
      <c r="D11" s="212">
        <f t="shared" si="2"/>
        <v>-1</v>
      </c>
      <c r="E11" s="213">
        <v>40.63</v>
      </c>
      <c r="F11" s="209"/>
      <c r="G11" s="207">
        <f t="shared" si="3"/>
        <v>-1</v>
      </c>
      <c r="H11" s="213">
        <v>54.8359</v>
      </c>
      <c r="I11" s="209"/>
      <c r="J11" s="207">
        <f t="shared" si="4"/>
        <v>-1</v>
      </c>
      <c r="K11" s="213">
        <v>32.26</v>
      </c>
      <c r="L11" s="244"/>
      <c r="M11" s="207">
        <f t="shared" si="5"/>
        <v>-1</v>
      </c>
      <c r="N11" s="215">
        <v>7.1683</v>
      </c>
      <c r="O11" s="244"/>
      <c r="P11" s="207">
        <f t="shared" si="6"/>
        <v>-1</v>
      </c>
      <c r="Q11" s="215">
        <v>9.6286</v>
      </c>
      <c r="R11" s="244"/>
      <c r="S11" s="207">
        <f t="shared" si="7"/>
        <v>-1</v>
      </c>
      <c r="T11" s="213">
        <v>9.1377</v>
      </c>
      <c r="U11" s="244"/>
      <c r="V11" s="207">
        <f t="shared" si="8"/>
        <v>-1</v>
      </c>
      <c r="W11" s="215">
        <v>3.1752</v>
      </c>
      <c r="X11" s="244"/>
      <c r="Y11" s="207">
        <f t="shared" si="9"/>
        <v>-1</v>
      </c>
      <c r="Z11" s="256">
        <v>1.3379</v>
      </c>
      <c r="AA11" s="257"/>
      <c r="AB11" s="207">
        <f t="shared" si="10"/>
        <v>-1</v>
      </c>
      <c r="AC11" s="254">
        <f t="shared" si="0"/>
        <v>163.8155</v>
      </c>
      <c r="AD11" s="255">
        <f t="shared" si="1"/>
        <v>0</v>
      </c>
      <c r="AE11" s="207">
        <f t="shared" si="11"/>
        <v>-1</v>
      </c>
      <c r="AF11" s="254">
        <f t="shared" si="12"/>
        <v>30.4477</v>
      </c>
      <c r="AG11" s="255">
        <f t="shared" si="13"/>
        <v>0</v>
      </c>
      <c r="AH11" s="207">
        <f t="shared" si="14"/>
        <v>-1</v>
      </c>
      <c r="AI11" s="271">
        <f t="shared" si="15"/>
        <v>194.2632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35.7024</v>
      </c>
      <c r="C12" s="206"/>
      <c r="D12" s="212">
        <f t="shared" si="2"/>
        <v>-1</v>
      </c>
      <c r="E12" s="213">
        <v>39.5864</v>
      </c>
      <c r="F12" s="209"/>
      <c r="G12" s="207">
        <f t="shared" si="3"/>
        <v>-1</v>
      </c>
      <c r="H12" s="213">
        <v>54.9773</v>
      </c>
      <c r="I12" s="209"/>
      <c r="J12" s="207">
        <f t="shared" si="4"/>
        <v>-1</v>
      </c>
      <c r="K12" s="213">
        <v>32.151</v>
      </c>
      <c r="L12" s="244"/>
      <c r="M12" s="207">
        <f t="shared" si="5"/>
        <v>-1</v>
      </c>
      <c r="N12" s="215">
        <v>7.2847</v>
      </c>
      <c r="O12" s="244"/>
      <c r="P12" s="207">
        <f t="shared" si="6"/>
        <v>-1</v>
      </c>
      <c r="Q12" s="215">
        <v>9.6496</v>
      </c>
      <c r="R12" s="244"/>
      <c r="S12" s="207">
        <f t="shared" si="7"/>
        <v>-1</v>
      </c>
      <c r="T12" s="213">
        <v>9.0622</v>
      </c>
      <c r="U12" s="244"/>
      <c r="V12" s="207">
        <f t="shared" si="8"/>
        <v>-1</v>
      </c>
      <c r="W12" s="215">
        <v>3.1046</v>
      </c>
      <c r="X12" s="244"/>
      <c r="Y12" s="207">
        <f t="shared" si="9"/>
        <v>-1</v>
      </c>
      <c r="Z12" s="256">
        <v>1.7638</v>
      </c>
      <c r="AA12" s="257"/>
      <c r="AB12" s="207">
        <f t="shared" si="10"/>
        <v>-1</v>
      </c>
      <c r="AC12" s="254">
        <f t="shared" si="0"/>
        <v>162.4171</v>
      </c>
      <c r="AD12" s="255">
        <f t="shared" si="1"/>
        <v>0</v>
      </c>
      <c r="AE12" s="207">
        <f t="shared" si="11"/>
        <v>-1</v>
      </c>
      <c r="AF12" s="254">
        <f t="shared" si="12"/>
        <v>30.8649</v>
      </c>
      <c r="AG12" s="255">
        <f t="shared" si="13"/>
        <v>0</v>
      </c>
      <c r="AH12" s="207">
        <f t="shared" si="14"/>
        <v>-1</v>
      </c>
      <c r="AI12" s="271">
        <f t="shared" si="15"/>
        <v>193.282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36.6656</v>
      </c>
      <c r="C13" s="206"/>
      <c r="D13" s="212">
        <f t="shared" si="2"/>
        <v>-1</v>
      </c>
      <c r="E13" s="213">
        <v>39.6531</v>
      </c>
      <c r="F13" s="209"/>
      <c r="G13" s="207">
        <f t="shared" si="3"/>
        <v>-1</v>
      </c>
      <c r="H13" s="213">
        <v>55.46</v>
      </c>
      <c r="I13" s="209"/>
      <c r="J13" s="207">
        <f t="shared" si="4"/>
        <v>-1</v>
      </c>
      <c r="K13" s="213">
        <v>32.454</v>
      </c>
      <c r="L13" s="244"/>
      <c r="M13" s="207">
        <f t="shared" si="5"/>
        <v>-1</v>
      </c>
      <c r="N13" s="215">
        <v>7.1295</v>
      </c>
      <c r="O13" s="244"/>
      <c r="P13" s="207">
        <f t="shared" si="6"/>
        <v>-1</v>
      </c>
      <c r="Q13" s="215">
        <v>10.005</v>
      </c>
      <c r="R13" s="244"/>
      <c r="S13" s="207">
        <f t="shared" si="7"/>
        <v>-1</v>
      </c>
      <c r="T13" s="213">
        <v>9.1277</v>
      </c>
      <c r="U13" s="244"/>
      <c r="V13" s="207">
        <f t="shared" si="8"/>
        <v>-1</v>
      </c>
      <c r="W13" s="211">
        <v>3.128</v>
      </c>
      <c r="X13" s="244"/>
      <c r="Y13" s="207">
        <f t="shared" si="9"/>
        <v>-1</v>
      </c>
      <c r="Z13" s="256">
        <v>1.926</v>
      </c>
      <c r="AA13" s="257"/>
      <c r="AB13" s="207">
        <f t="shared" si="10"/>
        <v>-1</v>
      </c>
      <c r="AC13" s="254">
        <f t="shared" si="0"/>
        <v>164.2327</v>
      </c>
      <c r="AD13" s="255">
        <f t="shared" si="1"/>
        <v>0</v>
      </c>
      <c r="AE13" s="207">
        <f t="shared" si="11"/>
        <v>-1</v>
      </c>
      <c r="AF13" s="254">
        <f t="shared" si="12"/>
        <v>31.3162</v>
      </c>
      <c r="AG13" s="255">
        <f t="shared" si="13"/>
        <v>0</v>
      </c>
      <c r="AH13" s="207">
        <f t="shared" si="14"/>
        <v>-1</v>
      </c>
      <c r="AI13" s="271">
        <f t="shared" si="15"/>
        <v>195.5489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36.1056</v>
      </c>
      <c r="C14" s="206"/>
      <c r="D14" s="212">
        <f t="shared" si="2"/>
        <v>-1</v>
      </c>
      <c r="E14" s="213">
        <v>39.9242</v>
      </c>
      <c r="F14" s="209"/>
      <c r="G14" s="207">
        <f t="shared" si="3"/>
        <v>-1</v>
      </c>
      <c r="H14" s="213">
        <v>56.4573</v>
      </c>
      <c r="I14" s="209"/>
      <c r="J14" s="207">
        <f t="shared" si="4"/>
        <v>-1</v>
      </c>
      <c r="K14" s="213">
        <v>32.377</v>
      </c>
      <c r="L14" s="244"/>
      <c r="M14" s="207">
        <f t="shared" si="5"/>
        <v>-1</v>
      </c>
      <c r="N14" s="215">
        <v>7.2168</v>
      </c>
      <c r="O14" s="244"/>
      <c r="P14" s="207">
        <f t="shared" si="6"/>
        <v>-1</v>
      </c>
      <c r="Q14" s="215">
        <v>9.8574</v>
      </c>
      <c r="R14" s="244"/>
      <c r="S14" s="207">
        <f t="shared" si="7"/>
        <v>-1</v>
      </c>
      <c r="T14" s="213">
        <v>9.4308</v>
      </c>
      <c r="U14" s="244"/>
      <c r="V14" s="207">
        <f t="shared" si="8"/>
        <v>-1</v>
      </c>
      <c r="W14" s="215">
        <v>3.2916</v>
      </c>
      <c r="X14" s="244"/>
      <c r="Y14" s="207">
        <f t="shared" si="9"/>
        <v>-1</v>
      </c>
      <c r="Z14" s="256">
        <v>1.8444</v>
      </c>
      <c r="AA14" s="257"/>
      <c r="AB14" s="207">
        <f t="shared" si="10"/>
        <v>-1</v>
      </c>
      <c r="AC14" s="254">
        <f t="shared" si="0"/>
        <v>164.8641</v>
      </c>
      <c r="AD14" s="255">
        <f t="shared" si="1"/>
        <v>0</v>
      </c>
      <c r="AE14" s="207">
        <f t="shared" si="11"/>
        <v>-1</v>
      </c>
      <c r="AF14" s="254">
        <f t="shared" si="12"/>
        <v>31.641</v>
      </c>
      <c r="AG14" s="255">
        <f t="shared" si="13"/>
        <v>0</v>
      </c>
      <c r="AH14" s="207">
        <f t="shared" si="14"/>
        <v>-1</v>
      </c>
      <c r="AI14" s="271">
        <f t="shared" si="15"/>
        <v>196.5051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35.3088</v>
      </c>
      <c r="C15" s="206"/>
      <c r="D15" s="212">
        <f t="shared" si="2"/>
        <v>-1</v>
      </c>
      <c r="E15" s="213">
        <v>40.4281</v>
      </c>
      <c r="F15" s="209"/>
      <c r="G15" s="207">
        <f t="shared" si="3"/>
        <v>-1</v>
      </c>
      <c r="H15" s="213">
        <v>58.1114</v>
      </c>
      <c r="I15" s="209"/>
      <c r="J15" s="207">
        <f t="shared" si="4"/>
        <v>-1</v>
      </c>
      <c r="K15" s="213">
        <v>32.657</v>
      </c>
      <c r="L15" s="244"/>
      <c r="M15" s="207">
        <f t="shared" si="5"/>
        <v>-1</v>
      </c>
      <c r="N15" s="215">
        <v>7.2653</v>
      </c>
      <c r="O15" s="244"/>
      <c r="P15" s="207">
        <f t="shared" si="6"/>
        <v>-1</v>
      </c>
      <c r="Q15" s="215">
        <v>9.5739</v>
      </c>
      <c r="R15" s="244"/>
      <c r="S15" s="207">
        <f t="shared" si="7"/>
        <v>-1</v>
      </c>
      <c r="T15" s="213">
        <v>9.4184</v>
      </c>
      <c r="U15" s="244"/>
      <c r="V15" s="207">
        <f t="shared" si="8"/>
        <v>-1</v>
      </c>
      <c r="W15" s="215">
        <v>3.371</v>
      </c>
      <c r="X15" s="244"/>
      <c r="Y15" s="207">
        <f t="shared" si="9"/>
        <v>-1</v>
      </c>
      <c r="Z15" s="256">
        <v>1.9262</v>
      </c>
      <c r="AA15" s="257"/>
      <c r="AB15" s="207">
        <f t="shared" si="10"/>
        <v>-1</v>
      </c>
      <c r="AC15" s="254">
        <f t="shared" si="0"/>
        <v>166.5053</v>
      </c>
      <c r="AD15" s="255">
        <f t="shared" si="1"/>
        <v>0</v>
      </c>
      <c r="AE15" s="207">
        <f t="shared" si="11"/>
        <v>-1</v>
      </c>
      <c r="AF15" s="254">
        <f t="shared" si="12"/>
        <v>31.5548</v>
      </c>
      <c r="AG15" s="255">
        <f t="shared" si="13"/>
        <v>0</v>
      </c>
      <c r="AH15" s="207">
        <f t="shared" si="14"/>
        <v>-1</v>
      </c>
      <c r="AI15" s="271">
        <f t="shared" si="15"/>
        <v>198.0601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36.1088</v>
      </c>
      <c r="C16" s="206"/>
      <c r="D16" s="212">
        <f t="shared" si="2"/>
        <v>-1</v>
      </c>
      <c r="E16" s="213">
        <v>40.0424</v>
      </c>
      <c r="F16" s="209"/>
      <c r="G16" s="207">
        <f t="shared" si="3"/>
        <v>-1</v>
      </c>
      <c r="H16" s="213">
        <v>56.8017</v>
      </c>
      <c r="I16" s="209"/>
      <c r="J16" s="207">
        <f t="shared" si="4"/>
        <v>-1</v>
      </c>
      <c r="K16" s="213">
        <v>32.957</v>
      </c>
      <c r="L16" s="244"/>
      <c r="M16" s="207">
        <f t="shared" si="5"/>
        <v>-1</v>
      </c>
      <c r="N16" s="215">
        <v>7.081</v>
      </c>
      <c r="O16" s="244"/>
      <c r="P16" s="207">
        <f t="shared" si="6"/>
        <v>-1</v>
      </c>
      <c r="Q16" s="215">
        <v>9.8538</v>
      </c>
      <c r="R16" s="244"/>
      <c r="S16" s="207">
        <f t="shared" si="7"/>
        <v>-1</v>
      </c>
      <c r="T16" s="213">
        <v>9.1907</v>
      </c>
      <c r="U16" s="244"/>
      <c r="V16" s="207">
        <f t="shared" si="8"/>
        <v>-1</v>
      </c>
      <c r="W16" s="215">
        <v>3.6639</v>
      </c>
      <c r="X16" s="244"/>
      <c r="Y16" s="207">
        <f t="shared" si="9"/>
        <v>-1</v>
      </c>
      <c r="Z16" s="256">
        <v>1.7947</v>
      </c>
      <c r="AA16" s="257"/>
      <c r="AB16" s="207">
        <f t="shared" si="10"/>
        <v>-1</v>
      </c>
      <c r="AC16" s="254">
        <f t="shared" si="0"/>
        <v>165.9099</v>
      </c>
      <c r="AD16" s="255">
        <f t="shared" si="1"/>
        <v>0</v>
      </c>
      <c r="AE16" s="207">
        <f t="shared" si="11"/>
        <v>-1</v>
      </c>
      <c r="AF16" s="254">
        <f t="shared" si="12"/>
        <v>31.5841</v>
      </c>
      <c r="AG16" s="255">
        <f t="shared" si="13"/>
        <v>0</v>
      </c>
      <c r="AH16" s="207">
        <f t="shared" si="14"/>
        <v>-1</v>
      </c>
      <c r="AI16" s="271">
        <f t="shared" si="15"/>
        <v>197.494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36.2976</v>
      </c>
      <c r="C17" s="206"/>
      <c r="D17" s="212">
        <f t="shared" si="2"/>
        <v>-1</v>
      </c>
      <c r="E17" s="213">
        <v>39.8679</v>
      </c>
      <c r="F17" s="209"/>
      <c r="G17" s="207">
        <f t="shared" si="3"/>
        <v>-1</v>
      </c>
      <c r="H17" s="213">
        <v>55.292</v>
      </c>
      <c r="I17" s="209"/>
      <c r="J17" s="207">
        <f t="shared" si="4"/>
        <v>-1</v>
      </c>
      <c r="K17" s="213">
        <v>31.73</v>
      </c>
      <c r="L17" s="244"/>
      <c r="M17" s="207">
        <f t="shared" si="5"/>
        <v>-1</v>
      </c>
      <c r="N17" s="215">
        <v>7.2653</v>
      </c>
      <c r="O17" s="244"/>
      <c r="P17" s="207">
        <f t="shared" si="6"/>
        <v>-1</v>
      </c>
      <c r="Q17" s="215">
        <v>9.4306</v>
      </c>
      <c r="R17" s="244"/>
      <c r="S17" s="207">
        <f t="shared" si="7"/>
        <v>-1</v>
      </c>
      <c r="T17" s="213">
        <v>9.4469</v>
      </c>
      <c r="U17" s="244"/>
      <c r="V17" s="207">
        <f t="shared" si="8"/>
        <v>-1</v>
      </c>
      <c r="W17" s="215">
        <v>3.6998</v>
      </c>
      <c r="X17" s="244"/>
      <c r="Y17" s="207">
        <f t="shared" si="9"/>
        <v>-1</v>
      </c>
      <c r="Z17" s="256">
        <v>2.038</v>
      </c>
      <c r="AA17" s="257"/>
      <c r="AB17" s="207">
        <f t="shared" si="10"/>
        <v>-1</v>
      </c>
      <c r="AC17" s="254">
        <f t="shared" si="0"/>
        <v>163.1875</v>
      </c>
      <c r="AD17" s="255">
        <f t="shared" si="1"/>
        <v>0</v>
      </c>
      <c r="AE17" s="207">
        <f t="shared" si="11"/>
        <v>-1</v>
      </c>
      <c r="AF17" s="254">
        <f t="shared" si="12"/>
        <v>31.8806</v>
      </c>
      <c r="AG17" s="255">
        <f t="shared" si="13"/>
        <v>0</v>
      </c>
      <c r="AH17" s="207">
        <f t="shared" si="14"/>
        <v>-1</v>
      </c>
      <c r="AI17" s="271">
        <f t="shared" si="15"/>
        <v>195.0681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36.88</v>
      </c>
      <c r="C18" s="206"/>
      <c r="D18" s="212">
        <f t="shared" si="2"/>
        <v>-1</v>
      </c>
      <c r="E18" s="213">
        <v>39.3925</v>
      </c>
      <c r="F18" s="209"/>
      <c r="G18" s="207">
        <f t="shared" si="3"/>
        <v>-1</v>
      </c>
      <c r="H18" s="213">
        <v>54.4228</v>
      </c>
      <c r="I18" s="209"/>
      <c r="J18" s="207">
        <f t="shared" si="4"/>
        <v>-1</v>
      </c>
      <c r="K18" s="213">
        <v>32.783</v>
      </c>
      <c r="L18" s="244"/>
      <c r="M18" s="207">
        <f t="shared" si="5"/>
        <v>-1</v>
      </c>
      <c r="N18" s="215">
        <v>6.9743</v>
      </c>
      <c r="O18" s="244"/>
      <c r="P18" s="207">
        <f t="shared" si="6"/>
        <v>-1</v>
      </c>
      <c r="Q18" s="215">
        <v>9.275</v>
      </c>
      <c r="R18" s="244"/>
      <c r="S18" s="207">
        <f t="shared" si="7"/>
        <v>-1</v>
      </c>
      <c r="T18" s="213">
        <v>9.0807</v>
      </c>
      <c r="U18" s="244"/>
      <c r="V18" s="207">
        <f t="shared" si="8"/>
        <v>-1</v>
      </c>
      <c r="W18" s="215">
        <v>3.7156</v>
      </c>
      <c r="X18" s="244"/>
      <c r="Y18" s="207">
        <f t="shared" si="9"/>
        <v>-1</v>
      </c>
      <c r="Z18" s="256">
        <v>1.8972</v>
      </c>
      <c r="AA18" s="257"/>
      <c r="AB18" s="207">
        <f t="shared" si="10"/>
        <v>-1</v>
      </c>
      <c r="AC18" s="254">
        <f t="shared" si="0"/>
        <v>163.4783</v>
      </c>
      <c r="AD18" s="255">
        <f t="shared" si="1"/>
        <v>0</v>
      </c>
      <c r="AE18" s="207">
        <f t="shared" si="11"/>
        <v>-1</v>
      </c>
      <c r="AF18" s="254">
        <f t="shared" si="12"/>
        <v>30.9428</v>
      </c>
      <c r="AG18" s="255">
        <f t="shared" si="13"/>
        <v>0</v>
      </c>
      <c r="AH18" s="207">
        <f t="shared" si="14"/>
        <v>-1</v>
      </c>
      <c r="AI18" s="271">
        <f t="shared" si="15"/>
        <v>194.4211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35.8368</v>
      </c>
      <c r="C19" s="206"/>
      <c r="D19" s="212">
        <f t="shared" si="2"/>
        <v>-1</v>
      </c>
      <c r="E19" s="213">
        <v>39.5658</v>
      </c>
      <c r="F19" s="209"/>
      <c r="G19" s="207">
        <f t="shared" si="3"/>
        <v>-1</v>
      </c>
      <c r="H19" s="213">
        <v>55.8104</v>
      </c>
      <c r="I19" s="209"/>
      <c r="J19" s="207">
        <f t="shared" si="4"/>
        <v>-1</v>
      </c>
      <c r="K19" s="213">
        <v>32.421</v>
      </c>
      <c r="L19" s="244"/>
      <c r="M19" s="207">
        <f t="shared" si="5"/>
        <v>-1</v>
      </c>
      <c r="N19" s="215">
        <v>7.1004</v>
      </c>
      <c r="O19" s="244"/>
      <c r="P19" s="207">
        <f t="shared" si="6"/>
        <v>-1</v>
      </c>
      <c r="Q19" s="215">
        <v>9.64</v>
      </c>
      <c r="R19" s="244"/>
      <c r="S19" s="207">
        <f t="shared" si="7"/>
        <v>-1</v>
      </c>
      <c r="T19" s="213">
        <v>9.1589</v>
      </c>
      <c r="U19" s="244"/>
      <c r="V19" s="207">
        <f t="shared" si="8"/>
        <v>-1</v>
      </c>
      <c r="W19" s="215">
        <v>3.707</v>
      </c>
      <c r="X19" s="244"/>
      <c r="Y19" s="207">
        <f t="shared" si="9"/>
        <v>-1</v>
      </c>
      <c r="Z19" s="256">
        <v>1.6122</v>
      </c>
      <c r="AA19" s="257"/>
      <c r="AB19" s="207">
        <f t="shared" si="10"/>
        <v>-1</v>
      </c>
      <c r="AC19" s="254">
        <f t="shared" si="0"/>
        <v>163.634</v>
      </c>
      <c r="AD19" s="255">
        <f t="shared" si="1"/>
        <v>0</v>
      </c>
      <c r="AE19" s="207">
        <f t="shared" si="11"/>
        <v>-1</v>
      </c>
      <c r="AF19" s="254">
        <f t="shared" si="12"/>
        <v>31.2185</v>
      </c>
      <c r="AG19" s="255">
        <f t="shared" si="13"/>
        <v>0</v>
      </c>
      <c r="AH19" s="207">
        <f t="shared" si="14"/>
        <v>-1</v>
      </c>
      <c r="AI19" s="271">
        <f t="shared" si="15"/>
        <v>194.8525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35.5392</v>
      </c>
      <c r="C20" s="206"/>
      <c r="D20" s="212">
        <f t="shared" si="2"/>
        <v>-1</v>
      </c>
      <c r="E20" s="213">
        <v>37.9626</v>
      </c>
      <c r="F20" s="209"/>
      <c r="G20" s="207">
        <f t="shared" si="3"/>
        <v>-1</v>
      </c>
      <c r="H20" s="213">
        <v>58.0663</v>
      </c>
      <c r="I20" s="209"/>
      <c r="J20" s="207">
        <f t="shared" si="4"/>
        <v>-1</v>
      </c>
      <c r="K20" s="213">
        <v>33.492</v>
      </c>
      <c r="L20" s="244"/>
      <c r="M20" s="207">
        <f t="shared" si="5"/>
        <v>-1</v>
      </c>
      <c r="N20" s="215">
        <v>6.9937</v>
      </c>
      <c r="O20" s="244"/>
      <c r="P20" s="207">
        <f t="shared" si="6"/>
        <v>-1</v>
      </c>
      <c r="Q20" s="215">
        <v>9.9338</v>
      </c>
      <c r="R20" s="244"/>
      <c r="S20" s="207">
        <f t="shared" si="7"/>
        <v>-1</v>
      </c>
      <c r="T20" s="213">
        <v>9.1104</v>
      </c>
      <c r="U20" s="244"/>
      <c r="V20" s="207">
        <f t="shared" si="8"/>
        <v>-1</v>
      </c>
      <c r="W20" s="211">
        <v>3.6488</v>
      </c>
      <c r="X20" s="244"/>
      <c r="Y20" s="207">
        <f t="shared" si="9"/>
        <v>-1</v>
      </c>
      <c r="Z20" s="256">
        <v>1.9596</v>
      </c>
      <c r="AA20" s="257"/>
      <c r="AB20" s="207">
        <f t="shared" si="10"/>
        <v>-1</v>
      </c>
      <c r="AC20" s="254">
        <f t="shared" si="0"/>
        <v>165.0601</v>
      </c>
      <c r="AD20" s="255">
        <f t="shared" si="1"/>
        <v>0</v>
      </c>
      <c r="AE20" s="207">
        <f t="shared" si="11"/>
        <v>-1</v>
      </c>
      <c r="AF20" s="254">
        <f t="shared" si="12"/>
        <v>31.6463</v>
      </c>
      <c r="AG20" s="255">
        <f t="shared" si="13"/>
        <v>0</v>
      </c>
      <c r="AH20" s="207">
        <f t="shared" si="14"/>
        <v>-1</v>
      </c>
      <c r="AI20" s="271">
        <f t="shared" si="15"/>
        <v>196.7064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36.3296</v>
      </c>
      <c r="C21" s="206"/>
      <c r="D21" s="212">
        <f t="shared" si="2"/>
        <v>-1</v>
      </c>
      <c r="E21" s="213">
        <v>38.5845</v>
      </c>
      <c r="F21" s="209"/>
      <c r="G21" s="207">
        <f t="shared" si="3"/>
        <v>-1</v>
      </c>
      <c r="H21" s="213">
        <v>59.4028</v>
      </c>
      <c r="I21" s="209"/>
      <c r="J21" s="207">
        <f t="shared" si="4"/>
        <v>-1</v>
      </c>
      <c r="K21" s="213">
        <v>33.378</v>
      </c>
      <c r="L21" s="244"/>
      <c r="M21" s="207">
        <f t="shared" si="5"/>
        <v>-1</v>
      </c>
      <c r="N21" s="215">
        <v>7.0616</v>
      </c>
      <c r="O21" s="244"/>
      <c r="P21" s="207">
        <f t="shared" si="6"/>
        <v>-1</v>
      </c>
      <c r="Q21" s="215">
        <v>9.9905</v>
      </c>
      <c r="R21" s="244"/>
      <c r="S21" s="207">
        <f t="shared" si="7"/>
        <v>-1</v>
      </c>
      <c r="T21" s="213">
        <v>9.3611</v>
      </c>
      <c r="U21" s="244"/>
      <c r="V21" s="207">
        <f t="shared" si="8"/>
        <v>-1</v>
      </c>
      <c r="W21" s="215">
        <v>3.8408</v>
      </c>
      <c r="X21" s="244"/>
      <c r="Y21" s="207">
        <f t="shared" si="9"/>
        <v>-1</v>
      </c>
      <c r="Z21" s="256">
        <v>1.9361</v>
      </c>
      <c r="AA21" s="257"/>
      <c r="AB21" s="207">
        <f t="shared" si="10"/>
        <v>-1</v>
      </c>
      <c r="AC21" s="254">
        <f t="shared" si="0"/>
        <v>167.6949</v>
      </c>
      <c r="AD21" s="255">
        <f t="shared" si="1"/>
        <v>0</v>
      </c>
      <c r="AE21" s="207">
        <f t="shared" si="11"/>
        <v>-1</v>
      </c>
      <c r="AF21" s="254">
        <f t="shared" si="12"/>
        <v>32.1901</v>
      </c>
      <c r="AG21" s="255">
        <f t="shared" si="13"/>
        <v>0</v>
      </c>
      <c r="AH21" s="207">
        <f t="shared" si="14"/>
        <v>-1</v>
      </c>
      <c r="AI21" s="271">
        <f t="shared" si="15"/>
        <v>199.885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36.3296</v>
      </c>
      <c r="C22" s="206"/>
      <c r="D22" s="212">
        <f t="shared" si="2"/>
        <v>-1</v>
      </c>
      <c r="E22" s="213">
        <v>40.4291</v>
      </c>
      <c r="F22" s="209"/>
      <c r="G22" s="207">
        <f t="shared" si="3"/>
        <v>-1</v>
      </c>
      <c r="H22" s="213">
        <v>58.9894</v>
      </c>
      <c r="I22" s="209"/>
      <c r="J22" s="207">
        <f t="shared" si="4"/>
        <v>-1</v>
      </c>
      <c r="K22" s="213">
        <v>33.875</v>
      </c>
      <c r="L22" s="244"/>
      <c r="M22" s="207">
        <f t="shared" si="5"/>
        <v>-1</v>
      </c>
      <c r="N22" s="215">
        <v>7.0907</v>
      </c>
      <c r="O22" s="244"/>
      <c r="P22" s="207">
        <f t="shared" si="6"/>
        <v>-1</v>
      </c>
      <c r="Q22" s="215">
        <v>10.4942</v>
      </c>
      <c r="R22" s="244"/>
      <c r="S22" s="207">
        <f t="shared" si="7"/>
        <v>-1</v>
      </c>
      <c r="T22" s="213">
        <v>9.4226</v>
      </c>
      <c r="U22" s="244"/>
      <c r="V22" s="207">
        <f t="shared" si="8"/>
        <v>-1</v>
      </c>
      <c r="W22" s="215">
        <v>3.8454</v>
      </c>
      <c r="X22" s="244"/>
      <c r="Y22" s="207">
        <f t="shared" si="9"/>
        <v>-1</v>
      </c>
      <c r="Z22" s="256">
        <v>1.9107</v>
      </c>
      <c r="AA22" s="257"/>
      <c r="AB22" s="207">
        <f t="shared" si="10"/>
        <v>-1</v>
      </c>
      <c r="AC22" s="254">
        <f t="shared" si="0"/>
        <v>169.6231</v>
      </c>
      <c r="AD22" s="255">
        <f t="shared" si="1"/>
        <v>0</v>
      </c>
      <c r="AE22" s="207">
        <f t="shared" si="11"/>
        <v>-1</v>
      </c>
      <c r="AF22" s="254">
        <f t="shared" si="12"/>
        <v>32.7636</v>
      </c>
      <c r="AG22" s="255">
        <f t="shared" si="13"/>
        <v>0</v>
      </c>
      <c r="AH22" s="207">
        <f t="shared" si="14"/>
        <v>-1</v>
      </c>
      <c r="AI22" s="271">
        <f t="shared" si="15"/>
        <v>202.3867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35.9488</v>
      </c>
      <c r="C23" s="206"/>
      <c r="D23" s="212">
        <f t="shared" si="2"/>
        <v>-1</v>
      </c>
      <c r="E23" s="213">
        <v>39.8219</v>
      </c>
      <c r="F23" s="209"/>
      <c r="G23" s="207">
        <f t="shared" si="3"/>
        <v>-1</v>
      </c>
      <c r="H23" s="213">
        <v>57.5708</v>
      </c>
      <c r="I23" s="209"/>
      <c r="J23" s="207">
        <f t="shared" si="4"/>
        <v>-1</v>
      </c>
      <c r="K23" s="213">
        <v>32.695</v>
      </c>
      <c r="L23" s="244"/>
      <c r="M23" s="207">
        <f t="shared" si="5"/>
        <v>-1</v>
      </c>
      <c r="N23" s="215">
        <v>7.0422</v>
      </c>
      <c r="O23" s="244"/>
      <c r="P23" s="207">
        <f t="shared" si="6"/>
        <v>-1</v>
      </c>
      <c r="Q23" s="215">
        <v>9.6816</v>
      </c>
      <c r="R23" s="244"/>
      <c r="S23" s="207">
        <f t="shared" si="7"/>
        <v>-1</v>
      </c>
      <c r="T23" s="213">
        <v>9.3429</v>
      </c>
      <c r="U23" s="244"/>
      <c r="V23" s="207">
        <f t="shared" si="8"/>
        <v>-1</v>
      </c>
      <c r="W23" s="215">
        <v>3.7861</v>
      </c>
      <c r="X23" s="244"/>
      <c r="Y23" s="207">
        <f t="shared" si="9"/>
        <v>-1</v>
      </c>
      <c r="Z23" s="256">
        <v>1.7757</v>
      </c>
      <c r="AA23" s="257"/>
      <c r="AB23" s="207">
        <f t="shared" si="10"/>
        <v>-1</v>
      </c>
      <c r="AC23" s="254">
        <f t="shared" si="0"/>
        <v>166.0365</v>
      </c>
      <c r="AD23" s="255">
        <f t="shared" si="1"/>
        <v>0</v>
      </c>
      <c r="AE23" s="207">
        <f t="shared" si="11"/>
        <v>-1</v>
      </c>
      <c r="AF23" s="254">
        <f t="shared" si="12"/>
        <v>31.6285</v>
      </c>
      <c r="AG23" s="255">
        <f t="shared" si="13"/>
        <v>0</v>
      </c>
      <c r="AH23" s="207">
        <f t="shared" si="14"/>
        <v>-1</v>
      </c>
      <c r="AI23" s="271">
        <f t="shared" si="15"/>
        <v>197.665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36.6928</v>
      </c>
      <c r="C24" s="206"/>
      <c r="D24" s="212">
        <f t="shared" si="2"/>
        <v>-1</v>
      </c>
      <c r="E24" s="213">
        <v>40.1627</v>
      </c>
      <c r="F24" s="209"/>
      <c r="G24" s="207">
        <f t="shared" si="3"/>
        <v>-1</v>
      </c>
      <c r="H24" s="213">
        <v>54.9912</v>
      </c>
      <c r="I24" s="209"/>
      <c r="J24" s="207">
        <f t="shared" si="4"/>
        <v>-1</v>
      </c>
      <c r="K24" s="213">
        <v>32.397</v>
      </c>
      <c r="L24" s="244"/>
      <c r="M24" s="207">
        <f t="shared" si="5"/>
        <v>-1</v>
      </c>
      <c r="N24" s="215">
        <v>7.081</v>
      </c>
      <c r="O24" s="244"/>
      <c r="P24" s="207">
        <f t="shared" si="6"/>
        <v>-1</v>
      </c>
      <c r="Q24" s="215">
        <v>9.9849</v>
      </c>
      <c r="R24" s="244"/>
      <c r="S24" s="207">
        <f t="shared" si="7"/>
        <v>-1</v>
      </c>
      <c r="T24" s="213">
        <v>8.8397</v>
      </c>
      <c r="U24" s="244"/>
      <c r="V24" s="207">
        <f t="shared" si="8"/>
        <v>-1</v>
      </c>
      <c r="W24" s="215">
        <v>3.7888</v>
      </c>
      <c r="X24" s="244"/>
      <c r="Y24" s="207">
        <f t="shared" si="9"/>
        <v>-1</v>
      </c>
      <c r="Z24" s="256">
        <v>1.9159</v>
      </c>
      <c r="AA24" s="257"/>
      <c r="AB24" s="207">
        <f t="shared" si="10"/>
        <v>-1</v>
      </c>
      <c r="AC24" s="254">
        <f t="shared" si="0"/>
        <v>164.2437</v>
      </c>
      <c r="AD24" s="255">
        <f t="shared" si="1"/>
        <v>0</v>
      </c>
      <c r="AE24" s="207">
        <f t="shared" si="11"/>
        <v>-1</v>
      </c>
      <c r="AF24" s="254">
        <f t="shared" si="12"/>
        <v>31.6103</v>
      </c>
      <c r="AG24" s="255">
        <f t="shared" si="13"/>
        <v>0</v>
      </c>
      <c r="AH24" s="207">
        <f t="shared" si="14"/>
        <v>-1</v>
      </c>
      <c r="AI24" s="271">
        <f t="shared" si="15"/>
        <v>195.854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35.9104</v>
      </c>
      <c r="C25" s="206"/>
      <c r="D25" s="212">
        <f t="shared" si="2"/>
        <v>-1</v>
      </c>
      <c r="E25" s="213">
        <v>40.0478</v>
      </c>
      <c r="F25" s="209"/>
      <c r="G25" s="207">
        <f t="shared" si="3"/>
        <v>-1</v>
      </c>
      <c r="H25" s="213">
        <v>56.1207</v>
      </c>
      <c r="I25" s="209"/>
      <c r="J25" s="207">
        <f t="shared" si="4"/>
        <v>-1</v>
      </c>
      <c r="K25" s="213">
        <v>32.241</v>
      </c>
      <c r="L25" s="244"/>
      <c r="M25" s="207">
        <f t="shared" si="5"/>
        <v>-1</v>
      </c>
      <c r="N25" s="215">
        <v>7.3914</v>
      </c>
      <c r="O25" s="244"/>
      <c r="P25" s="207">
        <f t="shared" si="6"/>
        <v>-1</v>
      </c>
      <c r="Q25" s="215">
        <v>10.1382</v>
      </c>
      <c r="R25" s="244"/>
      <c r="S25" s="207">
        <f t="shared" si="7"/>
        <v>-1</v>
      </c>
      <c r="T25" s="213">
        <v>7.721</v>
      </c>
      <c r="U25" s="244"/>
      <c r="V25" s="207">
        <f t="shared" si="8"/>
        <v>-1</v>
      </c>
      <c r="W25" s="215">
        <v>3.7225</v>
      </c>
      <c r="X25" s="244"/>
      <c r="Y25" s="207">
        <f t="shared" si="9"/>
        <v>-1</v>
      </c>
      <c r="Z25" s="256">
        <v>1.8997</v>
      </c>
      <c r="AA25" s="257"/>
      <c r="AB25" s="207">
        <f t="shared" si="10"/>
        <v>-1</v>
      </c>
      <c r="AC25" s="254">
        <f t="shared" si="0"/>
        <v>164.3199</v>
      </c>
      <c r="AD25" s="255">
        <f t="shared" si="1"/>
        <v>0</v>
      </c>
      <c r="AE25" s="207">
        <f t="shared" si="11"/>
        <v>-1</v>
      </c>
      <c r="AF25" s="254">
        <f t="shared" si="12"/>
        <v>30.8728</v>
      </c>
      <c r="AG25" s="255">
        <f t="shared" si="13"/>
        <v>0</v>
      </c>
      <c r="AH25" s="207">
        <f t="shared" si="14"/>
        <v>-1</v>
      </c>
      <c r="AI25" s="271">
        <f t="shared" si="15"/>
        <v>195.1927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36.5632</v>
      </c>
      <c r="C26" s="206"/>
      <c r="D26" s="212">
        <f t="shared" si="2"/>
        <v>-1</v>
      </c>
      <c r="E26" s="213">
        <v>39.5552</v>
      </c>
      <c r="F26" s="209"/>
      <c r="G26" s="207">
        <f t="shared" si="3"/>
        <v>-1</v>
      </c>
      <c r="H26" s="213">
        <v>53.4616</v>
      </c>
      <c r="I26" s="209"/>
      <c r="J26" s="207">
        <f t="shared" si="4"/>
        <v>-1</v>
      </c>
      <c r="K26" s="213">
        <v>32.135</v>
      </c>
      <c r="L26" s="244"/>
      <c r="M26" s="207">
        <f t="shared" si="5"/>
        <v>-1</v>
      </c>
      <c r="N26" s="215">
        <v>6.7415</v>
      </c>
      <c r="O26" s="244"/>
      <c r="P26" s="207">
        <f t="shared" si="6"/>
        <v>-1</v>
      </c>
      <c r="Q26" s="215">
        <v>9.8166</v>
      </c>
      <c r="R26" s="244"/>
      <c r="S26" s="207">
        <f t="shared" si="7"/>
        <v>-1</v>
      </c>
      <c r="T26" s="213">
        <v>9.2428</v>
      </c>
      <c r="U26" s="244"/>
      <c r="V26" s="207">
        <f t="shared" si="8"/>
        <v>-1</v>
      </c>
      <c r="W26" s="215">
        <v>3.758</v>
      </c>
      <c r="X26" s="244"/>
      <c r="Y26" s="207">
        <f t="shared" si="9"/>
        <v>-1</v>
      </c>
      <c r="Z26" s="256">
        <v>1.9413</v>
      </c>
      <c r="AA26" s="257"/>
      <c r="AB26" s="207">
        <f t="shared" si="10"/>
        <v>-1</v>
      </c>
      <c r="AC26" s="254">
        <f t="shared" si="0"/>
        <v>161.715</v>
      </c>
      <c r="AD26" s="255">
        <f t="shared" si="1"/>
        <v>0</v>
      </c>
      <c r="AE26" s="207">
        <f t="shared" si="11"/>
        <v>-1</v>
      </c>
      <c r="AF26" s="254">
        <f t="shared" si="12"/>
        <v>31.5002</v>
      </c>
      <c r="AG26" s="255">
        <f t="shared" si="13"/>
        <v>0</v>
      </c>
      <c r="AH26" s="207">
        <f t="shared" si="14"/>
        <v>-1</v>
      </c>
      <c r="AI26" s="271">
        <f t="shared" si="15"/>
        <v>193.2152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35.7024</v>
      </c>
      <c r="C27" s="206"/>
      <c r="D27" s="212">
        <f t="shared" si="2"/>
        <v>-1</v>
      </c>
      <c r="E27" s="213">
        <v>39.8663</v>
      </c>
      <c r="F27" s="209"/>
      <c r="G27" s="207">
        <f t="shared" si="3"/>
        <v>-1</v>
      </c>
      <c r="H27" s="213">
        <v>55.8414</v>
      </c>
      <c r="I27" s="209"/>
      <c r="J27" s="207">
        <f t="shared" si="4"/>
        <v>-1</v>
      </c>
      <c r="K27" s="213">
        <v>32.235</v>
      </c>
      <c r="L27" s="244"/>
      <c r="M27" s="207">
        <f t="shared" si="5"/>
        <v>-1</v>
      </c>
      <c r="N27" s="215">
        <v>6.5572</v>
      </c>
      <c r="O27" s="244"/>
      <c r="P27" s="207">
        <f t="shared" si="6"/>
        <v>-1</v>
      </c>
      <c r="Q27" s="215">
        <v>10.0182</v>
      </c>
      <c r="R27" s="244"/>
      <c r="S27" s="207">
        <f t="shared" si="7"/>
        <v>-1</v>
      </c>
      <c r="T27" s="213">
        <v>7.8931</v>
      </c>
      <c r="U27" s="244"/>
      <c r="V27" s="207">
        <f t="shared" si="8"/>
        <v>-1</v>
      </c>
      <c r="W27" s="211">
        <v>3.7072</v>
      </c>
      <c r="X27" s="244"/>
      <c r="Y27" s="207">
        <f t="shared" si="9"/>
        <v>-1</v>
      </c>
      <c r="Z27" s="256">
        <v>1.8118</v>
      </c>
      <c r="AA27" s="257"/>
      <c r="AB27" s="207">
        <f t="shared" si="10"/>
        <v>-1</v>
      </c>
      <c r="AC27" s="254">
        <f t="shared" si="0"/>
        <v>163.6451</v>
      </c>
      <c r="AD27" s="255">
        <f t="shared" si="1"/>
        <v>0</v>
      </c>
      <c r="AE27" s="207">
        <f t="shared" si="11"/>
        <v>-1</v>
      </c>
      <c r="AF27" s="254">
        <f t="shared" si="12"/>
        <v>29.9875</v>
      </c>
      <c r="AG27" s="255">
        <f t="shared" si="13"/>
        <v>0</v>
      </c>
      <c r="AH27" s="207">
        <f t="shared" si="14"/>
        <v>-1</v>
      </c>
      <c r="AI27" s="271">
        <f t="shared" si="15"/>
        <v>193.6326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35.872</v>
      </c>
      <c r="C28" s="206"/>
      <c r="D28" s="212">
        <f t="shared" si="2"/>
        <v>-1</v>
      </c>
      <c r="E28" s="213">
        <v>39.0879</v>
      </c>
      <c r="F28" s="209"/>
      <c r="G28" s="207">
        <f t="shared" si="3"/>
        <v>-1</v>
      </c>
      <c r="H28" s="213">
        <v>57.6889</v>
      </c>
      <c r="I28" s="209"/>
      <c r="J28" s="207">
        <f t="shared" si="4"/>
        <v>-1</v>
      </c>
      <c r="K28" s="213">
        <v>33.522</v>
      </c>
      <c r="L28" s="244"/>
      <c r="M28" s="207">
        <f t="shared" si="5"/>
        <v>-1</v>
      </c>
      <c r="N28" s="215">
        <v>6.6348</v>
      </c>
      <c r="O28" s="244"/>
      <c r="P28" s="207">
        <f t="shared" si="6"/>
        <v>-1</v>
      </c>
      <c r="Q28" s="215">
        <v>9.7834</v>
      </c>
      <c r="R28" s="244"/>
      <c r="S28" s="207">
        <f t="shared" si="7"/>
        <v>-1</v>
      </c>
      <c r="T28" s="213">
        <v>9.5922</v>
      </c>
      <c r="U28" s="244"/>
      <c r="V28" s="207">
        <f t="shared" si="8"/>
        <v>-1</v>
      </c>
      <c r="W28" s="215">
        <v>3.825</v>
      </c>
      <c r="X28" s="244"/>
      <c r="Y28" s="207">
        <f t="shared" si="9"/>
        <v>-1</v>
      </c>
      <c r="Z28" s="256">
        <v>1.8238</v>
      </c>
      <c r="AA28" s="257"/>
      <c r="AB28" s="207">
        <f t="shared" si="10"/>
        <v>-1</v>
      </c>
      <c r="AC28" s="254">
        <f t="shared" si="0"/>
        <v>166.1708</v>
      </c>
      <c r="AD28" s="255">
        <f t="shared" si="1"/>
        <v>0</v>
      </c>
      <c r="AE28" s="207">
        <f t="shared" si="11"/>
        <v>-1</v>
      </c>
      <c r="AF28" s="254">
        <f t="shared" si="12"/>
        <v>31.6592</v>
      </c>
      <c r="AG28" s="255">
        <f t="shared" si="13"/>
        <v>0</v>
      </c>
      <c r="AH28" s="207">
        <f t="shared" si="14"/>
        <v>-1</v>
      </c>
      <c r="AI28" s="271">
        <f t="shared" si="15"/>
        <v>197.83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35.6192</v>
      </c>
      <c r="C29" s="206"/>
      <c r="D29" s="212">
        <f t="shared" si="2"/>
        <v>-1</v>
      </c>
      <c r="E29" s="213">
        <v>39.7705</v>
      </c>
      <c r="F29" s="209"/>
      <c r="G29" s="207">
        <f t="shared" si="3"/>
        <v>-1</v>
      </c>
      <c r="H29" s="213">
        <v>59.5357</v>
      </c>
      <c r="I29" s="209"/>
      <c r="J29" s="207">
        <f t="shared" si="4"/>
        <v>-1</v>
      </c>
      <c r="K29" s="213">
        <v>32.935</v>
      </c>
      <c r="L29" s="244"/>
      <c r="M29" s="207">
        <f t="shared" si="5"/>
        <v>-1</v>
      </c>
      <c r="N29" s="215">
        <v>6.7997</v>
      </c>
      <c r="O29" s="244"/>
      <c r="P29" s="207">
        <f t="shared" si="6"/>
        <v>-1</v>
      </c>
      <c r="Q29" s="215">
        <v>10.3596</v>
      </c>
      <c r="R29" s="244"/>
      <c r="S29" s="207">
        <f t="shared" si="7"/>
        <v>-1</v>
      </c>
      <c r="T29" s="213">
        <v>9.5843</v>
      </c>
      <c r="U29" s="244"/>
      <c r="V29" s="207">
        <f t="shared" si="8"/>
        <v>-1</v>
      </c>
      <c r="W29" s="215">
        <v>3.885</v>
      </c>
      <c r="X29" s="244"/>
      <c r="Y29" s="207">
        <f t="shared" si="9"/>
        <v>-1</v>
      </c>
      <c r="Z29" s="256">
        <v>1.9527</v>
      </c>
      <c r="AA29" s="257"/>
      <c r="AB29" s="207">
        <f t="shared" si="10"/>
        <v>-1</v>
      </c>
      <c r="AC29" s="254">
        <f t="shared" si="0"/>
        <v>167.8604</v>
      </c>
      <c r="AD29" s="255">
        <f t="shared" si="1"/>
        <v>0</v>
      </c>
      <c r="AE29" s="207">
        <f t="shared" si="11"/>
        <v>-1</v>
      </c>
      <c r="AF29" s="254">
        <f t="shared" si="12"/>
        <v>32.5813</v>
      </c>
      <c r="AG29" s="255">
        <f t="shared" si="13"/>
        <v>0</v>
      </c>
      <c r="AH29" s="207">
        <f t="shared" si="14"/>
        <v>-1</v>
      </c>
      <c r="AI29" s="271">
        <f t="shared" si="15"/>
        <v>200.4417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35.952</v>
      </c>
      <c r="C30" s="206"/>
      <c r="D30" s="212">
        <f t="shared" si="2"/>
        <v>-1</v>
      </c>
      <c r="E30" s="213">
        <v>39.3427</v>
      </c>
      <c r="F30" s="209"/>
      <c r="G30" s="207">
        <f t="shared" si="3"/>
        <v>-1</v>
      </c>
      <c r="H30" s="213">
        <v>58.5332</v>
      </c>
      <c r="I30" s="209"/>
      <c r="J30" s="207">
        <f t="shared" si="4"/>
        <v>-1</v>
      </c>
      <c r="K30" s="213">
        <v>33.124</v>
      </c>
      <c r="L30" s="244"/>
      <c r="M30" s="207">
        <f t="shared" si="5"/>
        <v>-1</v>
      </c>
      <c r="N30" s="215">
        <v>6.9646</v>
      </c>
      <c r="O30" s="244"/>
      <c r="P30" s="207">
        <f t="shared" si="6"/>
        <v>-1</v>
      </c>
      <c r="Q30" s="215">
        <v>10.3528</v>
      </c>
      <c r="R30" s="244"/>
      <c r="S30" s="207">
        <f t="shared" si="7"/>
        <v>-1</v>
      </c>
      <c r="T30" s="213">
        <v>8.9119</v>
      </c>
      <c r="U30" s="244"/>
      <c r="V30" s="207">
        <f t="shared" si="8"/>
        <v>-1</v>
      </c>
      <c r="W30" s="215">
        <v>3.8182</v>
      </c>
      <c r="X30" s="244"/>
      <c r="Y30" s="207">
        <f t="shared" si="9"/>
        <v>-1</v>
      </c>
      <c r="Z30" s="256">
        <v>1.7243</v>
      </c>
      <c r="AA30" s="257"/>
      <c r="AB30" s="207">
        <f t="shared" si="10"/>
        <v>-1</v>
      </c>
      <c r="AC30" s="254">
        <f t="shared" si="0"/>
        <v>166.9519</v>
      </c>
      <c r="AD30" s="255">
        <f t="shared" si="1"/>
        <v>0</v>
      </c>
      <c r="AE30" s="207">
        <f t="shared" si="11"/>
        <v>-1</v>
      </c>
      <c r="AF30" s="254">
        <f t="shared" si="12"/>
        <v>31.7718</v>
      </c>
      <c r="AG30" s="255">
        <f t="shared" si="13"/>
        <v>0</v>
      </c>
      <c r="AH30" s="207">
        <f t="shared" si="14"/>
        <v>-1</v>
      </c>
      <c r="AI30" s="271">
        <f t="shared" si="15"/>
        <v>198.7237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35.9852</v>
      </c>
      <c r="C31" s="206"/>
      <c r="D31" s="212">
        <f t="shared" si="2"/>
        <v>-1</v>
      </c>
      <c r="E31" s="213">
        <v>39.2444</v>
      </c>
      <c r="F31" s="209"/>
      <c r="G31" s="207">
        <f t="shared" si="3"/>
        <v>-1</v>
      </c>
      <c r="H31" s="213">
        <v>58.7017</v>
      </c>
      <c r="I31" s="209"/>
      <c r="J31" s="207">
        <f t="shared" si="4"/>
        <v>-1</v>
      </c>
      <c r="K31" s="213">
        <v>32.953</v>
      </c>
      <c r="L31" s="244"/>
      <c r="M31" s="207">
        <f t="shared" si="5"/>
        <v>-1</v>
      </c>
      <c r="N31" s="215">
        <v>6.7706</v>
      </c>
      <c r="O31" s="244"/>
      <c r="P31" s="207">
        <f t="shared" si="6"/>
        <v>-1</v>
      </c>
      <c r="Q31" s="215">
        <v>10.2361</v>
      </c>
      <c r="R31" s="244"/>
      <c r="S31" s="207">
        <f t="shared" si="7"/>
        <v>-1</v>
      </c>
      <c r="T31" s="213">
        <v>9.9556</v>
      </c>
      <c r="U31" s="244"/>
      <c r="V31" s="207">
        <f t="shared" si="8"/>
        <v>-1</v>
      </c>
      <c r="W31" s="215">
        <v>3.9358</v>
      </c>
      <c r="X31" s="244"/>
      <c r="Y31" s="207">
        <f t="shared" si="9"/>
        <v>-1</v>
      </c>
      <c r="Z31" s="256">
        <v>1.6877</v>
      </c>
      <c r="AA31" s="257"/>
      <c r="AB31" s="207">
        <f t="shared" si="10"/>
        <v>-1</v>
      </c>
      <c r="AC31" s="254">
        <f t="shared" si="0"/>
        <v>166.8843</v>
      </c>
      <c r="AD31" s="255">
        <f t="shared" si="1"/>
        <v>0</v>
      </c>
      <c r="AE31" s="207">
        <f t="shared" si="11"/>
        <v>-1</v>
      </c>
      <c r="AF31" s="254">
        <f t="shared" si="12"/>
        <v>32.5858</v>
      </c>
      <c r="AG31" s="255">
        <f t="shared" si="13"/>
        <v>0</v>
      </c>
      <c r="AH31" s="207">
        <f t="shared" si="14"/>
        <v>-1</v>
      </c>
      <c r="AI31" s="271">
        <f t="shared" si="15"/>
        <v>199.4701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35.7144</v>
      </c>
      <c r="C32" s="206"/>
      <c r="D32" s="212">
        <f t="shared" si="2"/>
        <v>-1</v>
      </c>
      <c r="E32" s="213">
        <v>39.1097</v>
      </c>
      <c r="F32" s="209"/>
      <c r="G32" s="207">
        <f t="shared" si="3"/>
        <v>-1</v>
      </c>
      <c r="H32" s="213">
        <v>58.5581</v>
      </c>
      <c r="I32" s="209"/>
      <c r="J32" s="207">
        <f t="shared" si="4"/>
        <v>-1</v>
      </c>
      <c r="K32" s="213">
        <v>32.84</v>
      </c>
      <c r="L32" s="244"/>
      <c r="M32" s="207">
        <f t="shared" si="5"/>
        <v>-1</v>
      </c>
      <c r="N32" s="215">
        <v>6.7415</v>
      </c>
      <c r="O32" s="244"/>
      <c r="P32" s="207">
        <f t="shared" si="6"/>
        <v>-1</v>
      </c>
      <c r="Q32" s="215">
        <v>10.7591</v>
      </c>
      <c r="R32" s="244"/>
      <c r="S32" s="207">
        <f t="shared" si="7"/>
        <v>-1</v>
      </c>
      <c r="T32" s="213">
        <v>9.2778</v>
      </c>
      <c r="U32" s="244"/>
      <c r="V32" s="207">
        <f t="shared" si="8"/>
        <v>-1</v>
      </c>
      <c r="W32" s="215">
        <v>3.95</v>
      </c>
      <c r="X32" s="244"/>
      <c r="Y32" s="207">
        <f t="shared" si="9"/>
        <v>-1</v>
      </c>
      <c r="Z32" s="256">
        <v>1.7677</v>
      </c>
      <c r="AA32" s="257"/>
      <c r="AB32" s="207">
        <f t="shared" si="10"/>
        <v>-1</v>
      </c>
      <c r="AC32" s="254">
        <f t="shared" si="0"/>
        <v>166.2222</v>
      </c>
      <c r="AD32" s="255">
        <f t="shared" si="1"/>
        <v>0</v>
      </c>
      <c r="AE32" s="207">
        <f t="shared" si="11"/>
        <v>-1</v>
      </c>
      <c r="AF32" s="254">
        <f t="shared" si="12"/>
        <v>32.4961</v>
      </c>
      <c r="AG32" s="255">
        <f t="shared" si="13"/>
        <v>0</v>
      </c>
      <c r="AH32" s="207">
        <f t="shared" si="14"/>
        <v>-1</v>
      </c>
      <c r="AI32" s="271">
        <f t="shared" si="15"/>
        <v>198.7183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36.2912</v>
      </c>
      <c r="C33" s="206"/>
      <c r="D33" s="212">
        <f t="shared" si="2"/>
        <v>-1</v>
      </c>
      <c r="E33" s="213">
        <v>39.2125</v>
      </c>
      <c r="F33" s="209"/>
      <c r="G33" s="207">
        <f t="shared" si="3"/>
        <v>-1</v>
      </c>
      <c r="H33" s="213">
        <v>58.4354</v>
      </c>
      <c r="I33" s="209"/>
      <c r="J33" s="207">
        <f t="shared" si="4"/>
        <v>-1</v>
      </c>
      <c r="K33" s="213">
        <v>32.774</v>
      </c>
      <c r="L33" s="244">
        <v>32.774</v>
      </c>
      <c r="M33" s="207">
        <f t="shared" si="5"/>
        <v>0</v>
      </c>
      <c r="N33" s="215">
        <v>6.9161</v>
      </c>
      <c r="O33" s="244"/>
      <c r="P33" s="207">
        <f t="shared" si="6"/>
        <v>-1</v>
      </c>
      <c r="Q33" s="215">
        <v>9.9966</v>
      </c>
      <c r="R33" s="244"/>
      <c r="S33" s="207">
        <f t="shared" si="7"/>
        <v>-1</v>
      </c>
      <c r="T33" s="213">
        <v>9.1827</v>
      </c>
      <c r="U33" s="244"/>
      <c r="V33" s="207">
        <f t="shared" si="8"/>
        <v>-1</v>
      </c>
      <c r="W33" s="215">
        <v>3.8892</v>
      </c>
      <c r="X33" s="244"/>
      <c r="Y33" s="207">
        <f t="shared" si="9"/>
        <v>-1</v>
      </c>
      <c r="Z33" s="256">
        <v>1.7051</v>
      </c>
      <c r="AA33" s="257"/>
      <c r="AB33" s="207">
        <f t="shared" si="10"/>
        <v>-1</v>
      </c>
      <c r="AC33" s="254">
        <f t="shared" si="0"/>
        <v>166.7131</v>
      </c>
      <c r="AD33" s="255">
        <f t="shared" si="1"/>
        <v>32.774</v>
      </c>
      <c r="AE33" s="207">
        <f t="shared" si="11"/>
        <v>-0.803410769759545</v>
      </c>
      <c r="AF33" s="254">
        <f t="shared" si="12"/>
        <v>31.6897</v>
      </c>
      <c r="AG33" s="255">
        <f t="shared" si="13"/>
        <v>0</v>
      </c>
      <c r="AH33" s="207">
        <f t="shared" si="14"/>
        <v>-1</v>
      </c>
      <c r="AI33" s="271">
        <f t="shared" si="15"/>
        <v>198.4028</v>
      </c>
      <c r="AJ33" s="255">
        <f t="shared" si="15"/>
        <v>32.774</v>
      </c>
      <c r="AK33" s="207">
        <f t="shared" si="16"/>
        <v>-0.834810799041143</v>
      </c>
    </row>
    <row r="34" s="194" customFormat="1" ht="20.1" customHeight="1" spans="1:37">
      <c r="A34" s="10">
        <v>31</v>
      </c>
      <c r="B34" s="216">
        <v>36.592</v>
      </c>
      <c r="C34" s="217"/>
      <c r="D34" s="218">
        <f t="shared" si="2"/>
        <v>-1</v>
      </c>
      <c r="E34" s="219">
        <v>40.298</v>
      </c>
      <c r="F34" s="220"/>
      <c r="G34" s="221">
        <f t="shared" si="3"/>
        <v>-1</v>
      </c>
      <c r="H34" s="219">
        <v>57.1061</v>
      </c>
      <c r="I34" s="220"/>
      <c r="J34" s="221">
        <f t="shared" si="4"/>
        <v>-1</v>
      </c>
      <c r="K34" s="219">
        <v>32.605</v>
      </c>
      <c r="L34" s="246">
        <v>32.605</v>
      </c>
      <c r="M34" s="221">
        <f t="shared" si="5"/>
        <v>0</v>
      </c>
      <c r="N34" s="216">
        <v>6.5572</v>
      </c>
      <c r="O34" s="246"/>
      <c r="P34" s="221">
        <f t="shared" si="6"/>
        <v>-1</v>
      </c>
      <c r="Q34" s="216">
        <v>9.9885</v>
      </c>
      <c r="R34" s="246"/>
      <c r="S34" s="221">
        <f t="shared" si="7"/>
        <v>-1</v>
      </c>
      <c r="T34" s="219">
        <v>9.2127</v>
      </c>
      <c r="U34" s="246"/>
      <c r="V34" s="221">
        <f t="shared" si="8"/>
        <v>-1</v>
      </c>
      <c r="W34" s="248">
        <v>3.9012</v>
      </c>
      <c r="X34" s="246"/>
      <c r="Y34" s="221">
        <f t="shared" si="9"/>
        <v>-1</v>
      </c>
      <c r="Z34" s="258">
        <v>1.7344</v>
      </c>
      <c r="AA34" s="246"/>
      <c r="AB34" s="221">
        <f t="shared" si="10"/>
        <v>-1</v>
      </c>
      <c r="AC34" s="259">
        <f t="shared" si="0"/>
        <v>166.6011</v>
      </c>
      <c r="AD34" s="260">
        <f t="shared" si="1"/>
        <v>32.605</v>
      </c>
      <c r="AE34" s="221">
        <f t="shared" si="11"/>
        <v>-0.804293008869689</v>
      </c>
      <c r="AF34" s="259">
        <f t="shared" ref="AF4:AF38" si="17">N34+Q34+T34+W34</f>
        <v>29.6596</v>
      </c>
      <c r="AG34" s="255">
        <f t="shared" si="13"/>
        <v>0</v>
      </c>
      <c r="AH34" s="221">
        <f t="shared" si="14"/>
        <v>-1</v>
      </c>
      <c r="AI34" s="272">
        <f t="shared" si="15"/>
        <v>196.2607</v>
      </c>
      <c r="AJ34" s="260">
        <f t="shared" si="15"/>
        <v>32.605</v>
      </c>
      <c r="AK34" s="221">
        <f t="shared" si="16"/>
        <v>-0.833868930458314</v>
      </c>
    </row>
    <row r="35" s="194" customFormat="1" ht="20.1" customHeight="1" spans="1:37">
      <c r="A35" s="222" t="s">
        <v>19</v>
      </c>
      <c r="B35" s="223">
        <f t="shared" ref="B35:U35" si="18">SUM(B4:B34)</f>
        <v>1114.1908</v>
      </c>
      <c r="C35" s="224">
        <f t="shared" si="18"/>
        <v>0</v>
      </c>
      <c r="D35" s="225">
        <f t="shared" si="2"/>
        <v>-1</v>
      </c>
      <c r="E35" s="210">
        <f t="shared" si="18"/>
        <v>1235.3543</v>
      </c>
      <c r="F35" s="226">
        <f t="shared" si="18"/>
        <v>0</v>
      </c>
      <c r="G35" s="225">
        <f t="shared" si="3"/>
        <v>-1</v>
      </c>
      <c r="H35" s="210">
        <f t="shared" si="18"/>
        <v>1766.4704</v>
      </c>
      <c r="I35" s="247">
        <f t="shared" si="18"/>
        <v>0</v>
      </c>
      <c r="J35" s="225">
        <f t="shared" si="4"/>
        <v>-1</v>
      </c>
      <c r="K35" s="210">
        <f t="shared" si="18"/>
        <v>1015.756</v>
      </c>
      <c r="L35" s="247">
        <f t="shared" si="18"/>
        <v>65.379</v>
      </c>
      <c r="M35" s="225">
        <f t="shared" si="5"/>
        <v>-0.935635132846865</v>
      </c>
      <c r="N35" s="210">
        <f t="shared" si="18"/>
        <v>217.474</v>
      </c>
      <c r="O35" s="224">
        <f t="shared" si="18"/>
        <v>0</v>
      </c>
      <c r="P35" s="225">
        <f t="shared" si="6"/>
        <v>-1</v>
      </c>
      <c r="Q35" s="210">
        <f t="shared" si="18"/>
        <v>307.4398</v>
      </c>
      <c r="R35" s="224">
        <f t="shared" si="18"/>
        <v>0</v>
      </c>
      <c r="S35" s="225">
        <f t="shared" si="7"/>
        <v>-1</v>
      </c>
      <c r="T35" s="210">
        <f t="shared" si="18"/>
        <v>283.7185</v>
      </c>
      <c r="U35" s="247">
        <f t="shared" si="18"/>
        <v>0</v>
      </c>
      <c r="V35" s="225">
        <f t="shared" si="8"/>
        <v>-1</v>
      </c>
      <c r="W35" s="223">
        <f t="shared" ref="W35:X35" si="19">SUM(W4:W34)</f>
        <v>111.7573</v>
      </c>
      <c r="X35" s="249">
        <f t="shared" si="19"/>
        <v>0</v>
      </c>
      <c r="Y35" s="261">
        <f t="shared" si="9"/>
        <v>-1</v>
      </c>
      <c r="Z35" s="262">
        <f t="shared" ref="Z35" si="20">SUM(Z4:Z34)</f>
        <v>58.0447</v>
      </c>
      <c r="AA35" s="263">
        <f t="shared" ref="AA35" si="21">SUM(AA4:AA34)</f>
        <v>0</v>
      </c>
      <c r="AB35" s="261">
        <f t="shared" si="10"/>
        <v>-1</v>
      </c>
      <c r="AC35" s="210">
        <f t="shared" ref="AC35:AD35" si="22">SUM(AC4:AC34)</f>
        <v>5131.7715</v>
      </c>
      <c r="AD35" s="224">
        <f t="shared" si="22"/>
        <v>65.379</v>
      </c>
      <c r="AE35" s="225">
        <f t="shared" si="11"/>
        <v>-0.987259954968767</v>
      </c>
      <c r="AF35" s="210">
        <f t="shared" ref="AF35" si="23">SUM(AF4:AF34)</f>
        <v>976.6999</v>
      </c>
      <c r="AG35" s="273">
        <f t="shared" ref="AG4:AG38" si="24">O35+R35+U35+X35</f>
        <v>0</v>
      </c>
      <c r="AH35" s="225">
        <f t="shared" si="14"/>
        <v>-1</v>
      </c>
      <c r="AI35" s="210">
        <f t="shared" ref="AI35" si="25">SUM(AI4:AI34)</f>
        <v>6108.4714</v>
      </c>
      <c r="AJ35" s="273">
        <f t="shared" si="15"/>
        <v>65.379</v>
      </c>
      <c r="AK35" s="225">
        <f t="shared" si="16"/>
        <v>-0.989296994989614</v>
      </c>
    </row>
    <row r="36" s="194" customFormat="1" ht="20.1" customHeight="1" spans="1:37">
      <c r="A36" s="227" t="s">
        <v>65</v>
      </c>
      <c r="B36" s="228">
        <f t="shared" ref="B36:U36" si="26">AVERAGE(B4:B34)</f>
        <v>35.9416387096774</v>
      </c>
      <c r="C36" s="229" t="e">
        <f t="shared" si="26"/>
        <v>#DIV/0!</v>
      </c>
      <c r="D36" s="212" t="e">
        <f t="shared" si="2"/>
        <v>#DIV/0!</v>
      </c>
      <c r="E36" s="230">
        <f t="shared" si="26"/>
        <v>39.8501387096774</v>
      </c>
      <c r="F36" s="231" t="e">
        <f t="shared" si="26"/>
        <v>#DIV/0!</v>
      </c>
      <c r="G36" s="212" t="e">
        <f t="shared" si="3"/>
        <v>#DIV/0!</v>
      </c>
      <c r="H36" s="230">
        <f t="shared" si="26"/>
        <v>56.9829161290323</v>
      </c>
      <c r="I36" s="231" t="e">
        <f t="shared" si="26"/>
        <v>#DIV/0!</v>
      </c>
      <c r="J36" s="212" t="e">
        <f t="shared" si="4"/>
        <v>#DIV/0!</v>
      </c>
      <c r="K36" s="230">
        <f t="shared" si="26"/>
        <v>32.7663225806452</v>
      </c>
      <c r="L36" s="231">
        <f t="shared" si="26"/>
        <v>32.6895</v>
      </c>
      <c r="M36" s="212">
        <f t="shared" si="5"/>
        <v>-0.00234455912640489</v>
      </c>
      <c r="N36" s="230">
        <f t="shared" si="26"/>
        <v>7.01529032258065</v>
      </c>
      <c r="O36" s="229" t="e">
        <f t="shared" si="26"/>
        <v>#DIV/0!</v>
      </c>
      <c r="P36" s="212" t="e">
        <f t="shared" si="6"/>
        <v>#DIV/0!</v>
      </c>
      <c r="Q36" s="230">
        <f t="shared" si="26"/>
        <v>9.91741290322581</v>
      </c>
      <c r="R36" s="229" t="e">
        <f t="shared" si="26"/>
        <v>#DIV/0!</v>
      </c>
      <c r="S36" s="212" t="e">
        <f t="shared" si="7"/>
        <v>#DIV/0!</v>
      </c>
      <c r="T36" s="230">
        <f t="shared" si="26"/>
        <v>9.15220967741935</v>
      </c>
      <c r="U36" s="231" t="e">
        <f t="shared" si="26"/>
        <v>#DIV/0!</v>
      </c>
      <c r="V36" s="207" t="e">
        <f t="shared" si="8"/>
        <v>#DIV/0!</v>
      </c>
      <c r="W36" s="215">
        <f t="shared" ref="W36:X36" si="27">AVERAGE(W4:W34)</f>
        <v>3.60507419354839</v>
      </c>
      <c r="X36" s="244" t="e">
        <f t="shared" si="27"/>
        <v>#DIV/0!</v>
      </c>
      <c r="Y36" s="264" t="e">
        <f t="shared" si="9"/>
        <v>#DIV/0!</v>
      </c>
      <c r="Z36" s="265">
        <f t="shared" ref="Z36:AA36" si="28">AVERAGE(Z4:Z34)</f>
        <v>1.87240967741935</v>
      </c>
      <c r="AA36" s="266" t="e">
        <f t="shared" si="28"/>
        <v>#DIV/0!</v>
      </c>
      <c r="AB36" s="264" t="e">
        <f t="shared" si="10"/>
        <v>#DIV/0!</v>
      </c>
      <c r="AC36" s="230">
        <f t="shared" ref="AC36" si="29">AVERAGE(AC4:AC34)</f>
        <v>165.541016129032</v>
      </c>
      <c r="AD36" s="229">
        <f t="shared" ref="AD36" si="30">AVERAGE(AD4:AD34)</f>
        <v>2.109</v>
      </c>
      <c r="AE36" s="212">
        <f t="shared" si="11"/>
        <v>-0.987259954968767</v>
      </c>
      <c r="AF36" s="230">
        <f t="shared" ref="AF36" si="31">AVERAGE(AF4:AF34)</f>
        <v>31.5064483870968</v>
      </c>
      <c r="AG36" s="255" t="e">
        <f t="shared" si="24"/>
        <v>#DIV/0!</v>
      </c>
      <c r="AH36" s="212" t="e">
        <f t="shared" si="14"/>
        <v>#DIV/0!</v>
      </c>
      <c r="AI36" s="230">
        <f t="shared" ref="AI36" si="32">AVERAGE(AI4:AI34)</f>
        <v>197.047464516129</v>
      </c>
      <c r="AJ36" s="255" t="e">
        <f t="shared" si="15"/>
        <v>#DIV/0!</v>
      </c>
      <c r="AK36" s="207" t="e">
        <f t="shared" si="16"/>
        <v>#DIV/0!</v>
      </c>
    </row>
    <row r="37" s="194" customFormat="1" ht="20.1" customHeight="1" spans="1:37">
      <c r="A37" s="232" t="s">
        <v>66</v>
      </c>
      <c r="B37" s="228">
        <f t="shared" ref="B37:U37" si="33">MAX(B4:B34)</f>
        <v>37.6576</v>
      </c>
      <c r="C37" s="229">
        <f t="shared" si="33"/>
        <v>0</v>
      </c>
      <c r="D37" s="212">
        <f t="shared" si="2"/>
        <v>-1</v>
      </c>
      <c r="E37" s="230">
        <f t="shared" si="33"/>
        <v>41.6036</v>
      </c>
      <c r="F37" s="231">
        <f t="shared" si="33"/>
        <v>0</v>
      </c>
      <c r="G37" s="212">
        <f t="shared" si="3"/>
        <v>-1</v>
      </c>
      <c r="H37" s="230">
        <f t="shared" si="33"/>
        <v>60.5784</v>
      </c>
      <c r="I37" s="231">
        <f t="shared" si="33"/>
        <v>0</v>
      </c>
      <c r="J37" s="212">
        <f t="shared" si="4"/>
        <v>-1</v>
      </c>
      <c r="K37" s="230">
        <f t="shared" si="33"/>
        <v>35.241</v>
      </c>
      <c r="L37" s="231">
        <f t="shared" si="33"/>
        <v>32.774</v>
      </c>
      <c r="M37" s="212">
        <f t="shared" si="5"/>
        <v>-0.0700036888851054</v>
      </c>
      <c r="N37" s="230">
        <f t="shared" si="33"/>
        <v>7.3914</v>
      </c>
      <c r="O37" s="229">
        <f t="shared" si="33"/>
        <v>0</v>
      </c>
      <c r="P37" s="212">
        <f t="shared" si="6"/>
        <v>-1</v>
      </c>
      <c r="Q37" s="230">
        <f t="shared" si="33"/>
        <v>10.7591</v>
      </c>
      <c r="R37" s="229">
        <f t="shared" si="33"/>
        <v>0</v>
      </c>
      <c r="S37" s="212">
        <f t="shared" si="7"/>
        <v>-1</v>
      </c>
      <c r="T37" s="230">
        <f t="shared" si="33"/>
        <v>9.9556</v>
      </c>
      <c r="U37" s="231">
        <f t="shared" si="33"/>
        <v>0</v>
      </c>
      <c r="V37" s="207">
        <f t="shared" si="8"/>
        <v>-1</v>
      </c>
      <c r="W37" s="215">
        <f t="shared" ref="W37:X37" si="34">MAX(W4:W34)</f>
        <v>3.95</v>
      </c>
      <c r="X37" s="244">
        <f t="shared" si="34"/>
        <v>0</v>
      </c>
      <c r="Y37" s="264">
        <f t="shared" si="9"/>
        <v>-1</v>
      </c>
      <c r="Z37" s="265">
        <f t="shared" ref="Z37:AA37" si="35">MAX(Z4:Z34)</f>
        <v>2.3114</v>
      </c>
      <c r="AA37" s="266">
        <f t="shared" si="35"/>
        <v>0</v>
      </c>
      <c r="AB37" s="264">
        <f t="shared" si="10"/>
        <v>-1</v>
      </c>
      <c r="AC37" s="230">
        <f t="shared" ref="AC37" si="36">MAX(AC4:AC34)</f>
        <v>169.6231</v>
      </c>
      <c r="AD37" s="229">
        <f t="shared" ref="AD37" si="37">MAX(AD4:AD34)</f>
        <v>32.774</v>
      </c>
      <c r="AE37" s="212">
        <f t="shared" si="11"/>
        <v>-0.806783392120531</v>
      </c>
      <c r="AF37" s="230">
        <f t="shared" ref="AF37" si="38">MAX(AF4:AF34)</f>
        <v>32.7636</v>
      </c>
      <c r="AG37" s="255">
        <f t="shared" si="24"/>
        <v>0</v>
      </c>
      <c r="AH37" s="212">
        <f t="shared" si="14"/>
        <v>-1</v>
      </c>
      <c r="AI37" s="230">
        <f t="shared" ref="AI37" si="39">MAX(AI4:AI34)</f>
        <v>202.3867</v>
      </c>
      <c r="AJ37" s="255">
        <f t="shared" si="15"/>
        <v>32.774</v>
      </c>
      <c r="AK37" s="207">
        <f t="shared" si="16"/>
        <v>-0.83806248137847</v>
      </c>
    </row>
    <row r="38" s="194" customFormat="1" ht="20.1" customHeight="1" spans="1:37">
      <c r="A38" s="233" t="s">
        <v>67</v>
      </c>
      <c r="B38" s="234">
        <f t="shared" ref="B38:I38" si="40">MIN(B4:B34)</f>
        <v>32.4288</v>
      </c>
      <c r="C38" s="235">
        <f t="shared" si="40"/>
        <v>0</v>
      </c>
      <c r="D38" s="236">
        <f t="shared" si="2"/>
        <v>-1</v>
      </c>
      <c r="E38" s="237">
        <f t="shared" si="40"/>
        <v>37.9626</v>
      </c>
      <c r="F38" s="238">
        <f t="shared" si="40"/>
        <v>0</v>
      </c>
      <c r="G38" s="236">
        <f t="shared" si="3"/>
        <v>-1</v>
      </c>
      <c r="H38" s="237">
        <f t="shared" si="40"/>
        <v>53.4616</v>
      </c>
      <c r="I38" s="238">
        <f t="shared" si="40"/>
        <v>0</v>
      </c>
      <c r="J38" s="236">
        <f t="shared" si="4"/>
        <v>-1</v>
      </c>
      <c r="K38" s="237">
        <f t="shared" ref="K38:AD38" si="41">MIN(K4:K34)</f>
        <v>31.73</v>
      </c>
      <c r="L38" s="238">
        <f t="shared" si="41"/>
        <v>32.605</v>
      </c>
      <c r="M38" s="236">
        <f t="shared" si="5"/>
        <v>0.027576426095178</v>
      </c>
      <c r="N38" s="237">
        <f t="shared" si="41"/>
        <v>6.5572</v>
      </c>
      <c r="O38" s="235">
        <f t="shared" si="41"/>
        <v>0</v>
      </c>
      <c r="P38" s="236">
        <f t="shared" si="6"/>
        <v>-1</v>
      </c>
      <c r="Q38" s="237">
        <f t="shared" si="41"/>
        <v>9.275</v>
      </c>
      <c r="R38" s="235">
        <f t="shared" si="41"/>
        <v>0</v>
      </c>
      <c r="S38" s="236">
        <f t="shared" si="7"/>
        <v>-1</v>
      </c>
      <c r="T38" s="237">
        <f t="shared" si="41"/>
        <v>7.721</v>
      </c>
      <c r="U38" s="238">
        <f t="shared" si="41"/>
        <v>0</v>
      </c>
      <c r="V38" s="250">
        <f t="shared" si="8"/>
        <v>-1</v>
      </c>
      <c r="W38" s="251">
        <f t="shared" ref="W38:X38" si="42">MIN(W4:W34)</f>
        <v>3.1046</v>
      </c>
      <c r="X38" s="252">
        <f t="shared" si="42"/>
        <v>0</v>
      </c>
      <c r="Y38" s="267">
        <f t="shared" si="9"/>
        <v>-1</v>
      </c>
      <c r="Z38" s="268">
        <f t="shared" ref="Z38:AA38" si="43">MIN(Z4:Z34)</f>
        <v>1.3379</v>
      </c>
      <c r="AA38" s="269">
        <f t="shared" si="43"/>
        <v>0</v>
      </c>
      <c r="AB38" s="267">
        <f t="shared" si="10"/>
        <v>-1</v>
      </c>
      <c r="AC38" s="237">
        <f t="shared" ref="AC38" si="44">MIN(AC4:AC34)</f>
        <v>161.715</v>
      </c>
      <c r="AD38" s="235">
        <f t="shared" si="41"/>
        <v>0</v>
      </c>
      <c r="AE38" s="236">
        <f t="shared" si="11"/>
        <v>-1</v>
      </c>
      <c r="AF38" s="237">
        <f t="shared" ref="AF38" si="45">MIN(AF4:AF34)</f>
        <v>29.6596</v>
      </c>
      <c r="AG38" s="274">
        <f t="shared" si="24"/>
        <v>0</v>
      </c>
      <c r="AH38" s="236">
        <f t="shared" si="14"/>
        <v>-1</v>
      </c>
      <c r="AI38" s="237">
        <f t="shared" ref="AI38" si="46">MIN(AI4:AI34)</f>
        <v>193.2152</v>
      </c>
      <c r="AJ38" s="274">
        <f t="shared" si="15"/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U16"/>
  <sheetViews>
    <sheetView workbookViewId="0">
      <selection activeCell="F20" sqref="F20"/>
    </sheetView>
  </sheetViews>
  <sheetFormatPr defaultColWidth="9" defaultRowHeight="13.5"/>
  <cols>
    <col min="1" max="1" width="18" customWidth="1"/>
    <col min="2" max="2" width="13.4416666666667" customWidth="1"/>
    <col min="3" max="3" width="11.6666666666667" customWidth="1"/>
    <col min="4" max="4" width="13.6666666666667" customWidth="1"/>
    <col min="5" max="5" width="9.775" customWidth="1"/>
    <col min="6" max="7" width="12.4416666666667" customWidth="1"/>
    <col min="8" max="8" width="13.3333333333333" customWidth="1"/>
    <col min="9" max="9" width="10.5583333333333" customWidth="1"/>
    <col min="10" max="10" width="14.1083333333333" customWidth="1"/>
    <col min="11" max="11" width="11.775" customWidth="1"/>
    <col min="12" max="12" width="12.6666666666667" customWidth="1"/>
    <col min="13" max="13" width="11" customWidth="1"/>
    <col min="14" max="14" width="13.8833333333333" customWidth="1"/>
    <col min="15" max="15" width="9.33333333333333" customWidth="1"/>
    <col min="16" max="20" width="12.3333333333333" customWidth="1"/>
    <col min="21" max="21" width="14" customWidth="1"/>
    <col min="22" max="22" width="11.4416666666667" customWidth="1"/>
  </cols>
  <sheetData>
    <row r="1" ht="30.75" customHeight="1" spans="1:21">
      <c r="A1" s="174" t="s">
        <v>80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90"/>
    </row>
    <row r="2" ht="24.6" customHeight="1" spans="1:21">
      <c r="A2" s="176" t="s">
        <v>81</v>
      </c>
      <c r="B2" s="177" t="s">
        <v>23</v>
      </c>
      <c r="C2" s="178"/>
      <c r="D2" s="177" t="s">
        <v>24</v>
      </c>
      <c r="E2" s="178"/>
      <c r="F2" s="177" t="s">
        <v>25</v>
      </c>
      <c r="G2" s="178"/>
      <c r="H2" s="177" t="s">
        <v>26</v>
      </c>
      <c r="I2" s="178"/>
      <c r="J2" s="177" t="s">
        <v>27</v>
      </c>
      <c r="K2" s="178"/>
      <c r="L2" s="177" t="s">
        <v>28</v>
      </c>
      <c r="M2" s="178"/>
      <c r="N2" s="177" t="s">
        <v>29</v>
      </c>
      <c r="O2" s="178"/>
      <c r="P2" s="177" t="s">
        <v>16</v>
      </c>
      <c r="Q2" s="178"/>
      <c r="R2" s="177" t="s">
        <v>82</v>
      </c>
      <c r="S2" s="178"/>
      <c r="T2" s="177" t="s">
        <v>19</v>
      </c>
      <c r="U2" s="178"/>
    </row>
    <row r="3" ht="21" customHeight="1" spans="1:21">
      <c r="A3" s="179"/>
      <c r="B3" s="180" t="s">
        <v>35</v>
      </c>
      <c r="C3" s="181" t="s">
        <v>36</v>
      </c>
      <c r="D3" s="180" t="s">
        <v>35</v>
      </c>
      <c r="E3" s="181" t="s">
        <v>36</v>
      </c>
      <c r="F3" s="180" t="s">
        <v>35</v>
      </c>
      <c r="G3" s="181" t="s">
        <v>36</v>
      </c>
      <c r="H3" s="180" t="s">
        <v>35</v>
      </c>
      <c r="I3" s="181" t="s">
        <v>36</v>
      </c>
      <c r="J3" s="180" t="s">
        <v>35</v>
      </c>
      <c r="K3" s="181" t="s">
        <v>36</v>
      </c>
      <c r="L3" s="180" t="s">
        <v>35</v>
      </c>
      <c r="M3" s="181" t="s">
        <v>36</v>
      </c>
      <c r="N3" s="180" t="s">
        <v>35</v>
      </c>
      <c r="O3" s="181" t="s">
        <v>36</v>
      </c>
      <c r="P3" s="180" t="s">
        <v>35</v>
      </c>
      <c r="Q3" s="181" t="s">
        <v>36</v>
      </c>
      <c r="R3" s="180" t="s">
        <v>35</v>
      </c>
      <c r="S3" s="181" t="s">
        <v>36</v>
      </c>
      <c r="T3" s="180" t="s">
        <v>35</v>
      </c>
      <c r="U3" s="181" t="s">
        <v>36</v>
      </c>
    </row>
    <row r="4" ht="15" spans="1:21">
      <c r="A4" s="182" t="s">
        <v>38</v>
      </c>
      <c r="B4" s="183">
        <f>'1月进'!C36</f>
        <v>1097.8144</v>
      </c>
      <c r="C4" s="183"/>
      <c r="D4" s="183">
        <f>'1月进'!E36</f>
        <v>1220.6803</v>
      </c>
      <c r="E4" s="183"/>
      <c r="F4" s="183">
        <f>'1月进'!G36</f>
        <v>1551.4514</v>
      </c>
      <c r="G4" s="183"/>
      <c r="H4" s="183">
        <f>'1月进'!J36</f>
        <v>1087.5957</v>
      </c>
      <c r="I4" s="183"/>
      <c r="J4" s="183">
        <f>'1月进'!M36</f>
        <v>215.4837</v>
      </c>
      <c r="K4" s="183"/>
      <c r="L4" s="183">
        <f>'1月进'!O36</f>
        <v>314.2827</v>
      </c>
      <c r="M4" s="183"/>
      <c r="N4" s="183">
        <f>'1月进'!Q36</f>
        <v>281.0872</v>
      </c>
      <c r="O4" s="183"/>
      <c r="P4" s="183">
        <f>'1月进'!S36</f>
        <v>121.8629</v>
      </c>
      <c r="Q4" s="183"/>
      <c r="R4" s="183"/>
      <c r="S4" s="183"/>
      <c r="T4" s="183"/>
      <c r="U4" s="183">
        <f t="shared" ref="U4:U6" si="0">SUM(B4:P4)</f>
        <v>5890.2583</v>
      </c>
    </row>
    <row r="5" ht="15" spans="1:21">
      <c r="A5" s="184" t="s">
        <v>39</v>
      </c>
      <c r="B5" s="183">
        <f>'2月进'!C35</f>
        <v>971.5392</v>
      </c>
      <c r="C5" s="183"/>
      <c r="D5" s="185">
        <f>'2月进'!E35</f>
        <v>1055.8849</v>
      </c>
      <c r="E5" s="185"/>
      <c r="F5" s="183">
        <f>'2月进'!G35</f>
        <v>1324.468</v>
      </c>
      <c r="G5" s="183"/>
      <c r="H5" s="183">
        <f>'2月进'!I35</f>
        <v>803.1786</v>
      </c>
      <c r="I5" s="183"/>
      <c r="J5" s="183">
        <f>'2月进'!K35</f>
        <v>0</v>
      </c>
      <c r="K5" s="183"/>
      <c r="L5" s="183">
        <f>'2月进'!M35</f>
        <v>0</v>
      </c>
      <c r="M5" s="183"/>
      <c r="N5" s="183">
        <f>'2月进'!O35</f>
        <v>0</v>
      </c>
      <c r="O5" s="183"/>
      <c r="P5" s="183">
        <f>'2月进'!Q35</f>
        <v>0</v>
      </c>
      <c r="Q5" s="183"/>
      <c r="R5" s="183"/>
      <c r="S5" s="183"/>
      <c r="T5" s="183"/>
      <c r="U5" s="183">
        <f t="shared" si="0"/>
        <v>4155.0707</v>
      </c>
    </row>
    <row r="6" ht="15" spans="1:21">
      <c r="A6" s="186" t="s">
        <v>40</v>
      </c>
      <c r="B6" s="183">
        <f>'3月进'!C36</f>
        <v>0</v>
      </c>
      <c r="C6" s="183"/>
      <c r="D6" s="183">
        <f>'3月进'!E36</f>
        <v>0</v>
      </c>
      <c r="E6" s="183"/>
      <c r="F6" s="183">
        <f>'3月进'!G36</f>
        <v>0</v>
      </c>
      <c r="G6" s="183"/>
      <c r="H6" s="183">
        <f>'3月进'!I36</f>
        <v>0</v>
      </c>
      <c r="I6" s="183"/>
      <c r="J6" s="183">
        <f>'3月进'!K36</f>
        <v>0</v>
      </c>
      <c r="K6" s="183"/>
      <c r="L6" s="183">
        <f>'3月进'!M36</f>
        <v>0</v>
      </c>
      <c r="M6" s="183"/>
      <c r="N6" s="183">
        <f>'3月进'!O36</f>
        <v>0</v>
      </c>
      <c r="O6" s="183"/>
      <c r="P6" s="183">
        <f>'3月进'!Q36</f>
        <v>0</v>
      </c>
      <c r="Q6" s="183"/>
      <c r="R6" s="183"/>
      <c r="S6" s="183"/>
      <c r="T6" s="183"/>
      <c r="U6" s="183">
        <f t="shared" si="0"/>
        <v>0</v>
      </c>
    </row>
    <row r="7" ht="15" spans="1:21">
      <c r="A7" s="186" t="s">
        <v>41</v>
      </c>
      <c r="B7" s="183">
        <f>'4月进'!C36</f>
        <v>0</v>
      </c>
      <c r="C7" s="183"/>
      <c r="D7" s="185">
        <f>'4月进'!E36</f>
        <v>0</v>
      </c>
      <c r="E7" s="185"/>
      <c r="F7" s="183">
        <f>'4月进'!G36</f>
        <v>0</v>
      </c>
      <c r="G7" s="183"/>
      <c r="H7" s="183">
        <f>'4月进'!I36</f>
        <v>0</v>
      </c>
      <c r="I7" s="183"/>
      <c r="J7" s="183">
        <f>'4月进'!K36</f>
        <v>0</v>
      </c>
      <c r="K7" s="183"/>
      <c r="L7" s="183">
        <f>'4月进'!M36</f>
        <v>0</v>
      </c>
      <c r="M7" s="183"/>
      <c r="N7" s="183">
        <f>'4月进'!O36</f>
        <v>0</v>
      </c>
      <c r="O7" s="183"/>
      <c r="P7" s="183">
        <f>'4月进'!Q36</f>
        <v>0</v>
      </c>
      <c r="Q7" s="183"/>
      <c r="R7" s="183"/>
      <c r="S7" s="183"/>
      <c r="T7" s="183"/>
      <c r="U7" s="183">
        <f t="shared" ref="U7:U15" si="1">SUM(B7:P7)</f>
        <v>0</v>
      </c>
    </row>
    <row r="8" ht="15" spans="1:21">
      <c r="A8" s="186" t="s">
        <v>42</v>
      </c>
      <c r="B8" s="183">
        <f>'5月进'!C36</f>
        <v>0</v>
      </c>
      <c r="C8" s="183"/>
      <c r="D8" s="185">
        <f>'5月进'!E36</f>
        <v>0</v>
      </c>
      <c r="E8" s="185"/>
      <c r="F8" s="183">
        <f>'5月进'!G36</f>
        <v>0</v>
      </c>
      <c r="G8" s="183"/>
      <c r="H8" s="183">
        <f>'5月进'!I36</f>
        <v>0</v>
      </c>
      <c r="I8" s="183"/>
      <c r="J8" s="183">
        <f>'5月进'!K36</f>
        <v>0</v>
      </c>
      <c r="K8" s="183"/>
      <c r="L8" s="183">
        <f>'5月进'!M36</f>
        <v>0</v>
      </c>
      <c r="M8" s="183"/>
      <c r="N8" s="183">
        <f>'5月进'!O36</f>
        <v>0</v>
      </c>
      <c r="O8" s="183"/>
      <c r="P8" s="183">
        <f>'5月进'!Q36</f>
        <v>0</v>
      </c>
      <c r="Q8" s="183"/>
      <c r="R8" s="183"/>
      <c r="S8" s="183"/>
      <c r="T8" s="183"/>
      <c r="U8" s="183">
        <f t="shared" si="1"/>
        <v>0</v>
      </c>
    </row>
    <row r="9" ht="15" spans="1:21">
      <c r="A9" s="186" t="s">
        <v>43</v>
      </c>
      <c r="B9" s="183">
        <f>'6月进'!C36</f>
        <v>0</v>
      </c>
      <c r="C9" s="183"/>
      <c r="D9" s="185">
        <f>'6月进'!E36</f>
        <v>0</v>
      </c>
      <c r="E9" s="185"/>
      <c r="F9" s="183">
        <f>'6月进'!G36</f>
        <v>0</v>
      </c>
      <c r="G9" s="183"/>
      <c r="H9" s="183">
        <f>'6月进'!I36</f>
        <v>0</v>
      </c>
      <c r="I9" s="183"/>
      <c r="J9" s="183">
        <f>'6月进'!K36</f>
        <v>0</v>
      </c>
      <c r="K9" s="183"/>
      <c r="L9" s="183">
        <f>'6月进'!M36</f>
        <v>0</v>
      </c>
      <c r="M9" s="183"/>
      <c r="N9" s="183">
        <f>'6月进'!O36</f>
        <v>0</v>
      </c>
      <c r="O9" s="183"/>
      <c r="P9" s="183">
        <f>'6月进'!Q36</f>
        <v>0</v>
      </c>
      <c r="Q9" s="183"/>
      <c r="R9" s="183"/>
      <c r="S9" s="183"/>
      <c r="T9" s="183"/>
      <c r="U9" s="183">
        <f t="shared" si="1"/>
        <v>0</v>
      </c>
    </row>
    <row r="10" ht="15" spans="1:21">
      <c r="A10" s="186" t="s">
        <v>44</v>
      </c>
      <c r="B10" s="183">
        <f>'7月进'!C36</f>
        <v>0</v>
      </c>
      <c r="C10" s="183"/>
      <c r="D10" s="185">
        <f>'7月进'!E36</f>
        <v>0</v>
      </c>
      <c r="E10" s="185"/>
      <c r="F10" s="187">
        <f>'7月进'!G36</f>
        <v>0</v>
      </c>
      <c r="G10" s="187"/>
      <c r="H10" s="183">
        <f>'7月进'!I36</f>
        <v>0</v>
      </c>
      <c r="I10" s="183"/>
      <c r="J10" s="183">
        <f>'7月进'!K36</f>
        <v>0</v>
      </c>
      <c r="K10" s="183"/>
      <c r="L10" s="183">
        <f>'7月进'!M36</f>
        <v>0</v>
      </c>
      <c r="M10" s="183"/>
      <c r="N10" s="183">
        <f>'7月进'!O36</f>
        <v>0</v>
      </c>
      <c r="O10" s="183"/>
      <c r="P10" s="183">
        <f>'7月进'!Q36</f>
        <v>0</v>
      </c>
      <c r="Q10" s="183"/>
      <c r="R10" s="183"/>
      <c r="S10" s="183"/>
      <c r="T10" s="183"/>
      <c r="U10" s="183">
        <f t="shared" si="1"/>
        <v>0</v>
      </c>
    </row>
    <row r="11" ht="15" spans="1:21">
      <c r="A11" s="186" t="s">
        <v>45</v>
      </c>
      <c r="B11" s="183">
        <f>'8月进'!C36</f>
        <v>0</v>
      </c>
      <c r="C11" s="183"/>
      <c r="D11" s="185">
        <f>'8月进'!E36</f>
        <v>0</v>
      </c>
      <c r="E11" s="185"/>
      <c r="F11" s="183">
        <f>'8月进'!G36</f>
        <v>0</v>
      </c>
      <c r="G11" s="183"/>
      <c r="H11" s="183">
        <f>'8月进'!I36</f>
        <v>0</v>
      </c>
      <c r="I11" s="183"/>
      <c r="J11" s="183">
        <f>'8月进'!K36</f>
        <v>0</v>
      </c>
      <c r="K11" s="183"/>
      <c r="L11" s="183">
        <f>'8月进'!M36</f>
        <v>0</v>
      </c>
      <c r="M11" s="183"/>
      <c r="N11" s="183">
        <f>'8月进'!O36</f>
        <v>0</v>
      </c>
      <c r="O11" s="183"/>
      <c r="P11" s="183">
        <f>'8月进'!Q36</f>
        <v>0</v>
      </c>
      <c r="Q11" s="183"/>
      <c r="R11" s="183"/>
      <c r="S11" s="183"/>
      <c r="T11" s="183"/>
      <c r="U11" s="183">
        <f t="shared" si="1"/>
        <v>0</v>
      </c>
    </row>
    <row r="12" ht="15" spans="1:21">
      <c r="A12" s="186" t="s">
        <v>46</v>
      </c>
      <c r="B12" s="183">
        <f>'9月进'!C36</f>
        <v>0</v>
      </c>
      <c r="C12" s="183"/>
      <c r="D12" s="183">
        <f>'9月进'!E36</f>
        <v>0</v>
      </c>
      <c r="E12" s="183"/>
      <c r="F12" s="183">
        <f>'9月进'!G36</f>
        <v>0</v>
      </c>
      <c r="G12" s="183"/>
      <c r="H12" s="183">
        <f>'9月进'!I36</f>
        <v>0</v>
      </c>
      <c r="I12" s="183"/>
      <c r="J12" s="183">
        <f>'9月进'!K36</f>
        <v>0</v>
      </c>
      <c r="K12" s="183"/>
      <c r="L12" s="183">
        <f>'9月进'!M36</f>
        <v>0</v>
      </c>
      <c r="M12" s="183"/>
      <c r="N12" s="183">
        <f>'9月进'!O36</f>
        <v>0</v>
      </c>
      <c r="O12" s="183"/>
      <c r="P12" s="183">
        <f>'9月进'!Q36</f>
        <v>0</v>
      </c>
      <c r="Q12" s="183"/>
      <c r="R12" s="183"/>
      <c r="S12" s="183"/>
      <c r="T12" s="183"/>
      <c r="U12" s="183">
        <f t="shared" si="1"/>
        <v>0</v>
      </c>
    </row>
    <row r="13" ht="15" spans="1:21">
      <c r="A13" s="186" t="s">
        <v>47</v>
      </c>
      <c r="B13" s="183">
        <f>'10月进'!C36</f>
        <v>0</v>
      </c>
      <c r="C13" s="183"/>
      <c r="D13" s="185">
        <f>'10月进'!E36</f>
        <v>0</v>
      </c>
      <c r="E13" s="185"/>
      <c r="F13" s="183">
        <f>'10月进'!G36</f>
        <v>0</v>
      </c>
      <c r="G13" s="183"/>
      <c r="H13" s="183">
        <f>'10月进'!I36</f>
        <v>0</v>
      </c>
      <c r="I13" s="183"/>
      <c r="J13" s="183">
        <f>'10月进'!K36</f>
        <v>0</v>
      </c>
      <c r="K13" s="183"/>
      <c r="L13" s="183">
        <f>'10月进'!M36</f>
        <v>0</v>
      </c>
      <c r="M13" s="183"/>
      <c r="N13" s="183">
        <f>'10月进'!O36</f>
        <v>0</v>
      </c>
      <c r="O13" s="183"/>
      <c r="P13" s="183">
        <f>'10月进'!Q36</f>
        <v>0</v>
      </c>
      <c r="Q13" s="183"/>
      <c r="R13" s="183"/>
      <c r="S13" s="183"/>
      <c r="T13" s="183"/>
      <c r="U13" s="183">
        <f t="shared" si="1"/>
        <v>0</v>
      </c>
    </row>
    <row r="14" ht="15" spans="1:21">
      <c r="A14" s="186" t="s">
        <v>48</v>
      </c>
      <c r="B14" s="183">
        <f>'11月进'!C36</f>
        <v>0</v>
      </c>
      <c r="C14" s="183"/>
      <c r="D14" s="185">
        <f>'11月进'!E36</f>
        <v>0</v>
      </c>
      <c r="E14" s="185"/>
      <c r="F14" s="183">
        <f>'11月进'!G36</f>
        <v>0</v>
      </c>
      <c r="G14" s="183"/>
      <c r="H14" s="183">
        <f>'11月进'!I36</f>
        <v>0</v>
      </c>
      <c r="I14" s="183"/>
      <c r="J14" s="183">
        <f>'11月进'!K36</f>
        <v>0</v>
      </c>
      <c r="K14" s="183"/>
      <c r="L14" s="183">
        <f>'11月进'!M36</f>
        <v>0</v>
      </c>
      <c r="M14" s="183"/>
      <c r="N14" s="183">
        <f>'11月进'!O36</f>
        <v>0</v>
      </c>
      <c r="O14" s="183"/>
      <c r="P14" s="183">
        <f>'11月进'!Q36</f>
        <v>0</v>
      </c>
      <c r="Q14" s="183"/>
      <c r="R14" s="183"/>
      <c r="S14" s="183"/>
      <c r="T14" s="183"/>
      <c r="U14" s="183">
        <f t="shared" si="1"/>
        <v>0</v>
      </c>
    </row>
    <row r="15" ht="15" spans="1:21">
      <c r="A15" s="186" t="s">
        <v>49</v>
      </c>
      <c r="B15" s="183">
        <f>'12月进'!C36</f>
        <v>1121.5616</v>
      </c>
      <c r="C15" s="183"/>
      <c r="D15" s="183">
        <f>'12月进'!E36</f>
        <v>1326.714</v>
      </c>
      <c r="E15" s="183"/>
      <c r="F15" s="183">
        <f>'12月进'!G36</f>
        <v>1752.3377</v>
      </c>
      <c r="G15" s="183"/>
      <c r="H15" s="183">
        <f>'12月进'!I36</f>
        <v>944.266</v>
      </c>
      <c r="I15" s="183"/>
      <c r="J15" s="183">
        <f>'12月进'!K36</f>
        <v>229.405</v>
      </c>
      <c r="K15" s="183"/>
      <c r="L15" s="183">
        <f>'12月进'!M36</f>
        <v>325.7598</v>
      </c>
      <c r="M15" s="183"/>
      <c r="N15" s="183">
        <f>'12月进'!O36</f>
        <v>287.241</v>
      </c>
      <c r="O15" s="183"/>
      <c r="P15" s="183">
        <f>'12月进'!Q36</f>
        <v>117.5595</v>
      </c>
      <c r="Q15" s="183"/>
      <c r="R15" s="183"/>
      <c r="S15" s="183"/>
      <c r="T15" s="183"/>
      <c r="U15" s="183">
        <f t="shared" si="1"/>
        <v>6104.8446</v>
      </c>
    </row>
    <row r="16" ht="15" spans="1:21">
      <c r="A16" s="188" t="s">
        <v>50</v>
      </c>
      <c r="B16" s="189">
        <f t="shared" ref="B16:U16" si="2">SUM(B4:B15)</f>
        <v>3190.9152</v>
      </c>
      <c r="C16" s="189"/>
      <c r="D16" s="189">
        <f t="shared" si="2"/>
        <v>3603.2792</v>
      </c>
      <c r="E16" s="189"/>
      <c r="F16" s="189">
        <f t="shared" si="2"/>
        <v>4628.2571</v>
      </c>
      <c r="G16" s="189"/>
      <c r="H16" s="189">
        <f t="shared" si="2"/>
        <v>2835.0403</v>
      </c>
      <c r="I16" s="189"/>
      <c r="J16" s="189">
        <f t="shared" si="2"/>
        <v>444.8887</v>
      </c>
      <c r="K16" s="189"/>
      <c r="L16" s="189">
        <f t="shared" si="2"/>
        <v>640.0425</v>
      </c>
      <c r="M16" s="189"/>
      <c r="N16" s="189">
        <f t="shared" si="2"/>
        <v>568.3282</v>
      </c>
      <c r="O16" s="189"/>
      <c r="P16" s="189">
        <f t="shared" si="2"/>
        <v>239.4224</v>
      </c>
      <c r="Q16" s="189"/>
      <c r="R16" s="189"/>
      <c r="S16" s="189"/>
      <c r="T16" s="189"/>
      <c r="U16" s="189">
        <f t="shared" si="2"/>
        <v>16150.1736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V65"/>
  <sheetViews>
    <sheetView zoomScale="90" zoomScaleNormal="90" workbookViewId="0">
      <pane xSplit="1" ySplit="3" topLeftCell="B4" activePane="bottomRight" state="frozenSplit"/>
      <selection/>
      <selection pane="topRight"/>
      <selection pane="bottomLeft"/>
      <selection pane="bottomRight" activeCell="W35" sqref="W35"/>
    </sheetView>
  </sheetViews>
  <sheetFormatPr defaultColWidth="9" defaultRowHeight="13.5"/>
  <cols>
    <col min="1" max="1" width="15.3333333333333" customWidth="1"/>
    <col min="2" max="2" width="11.2166666666667" customWidth="1"/>
    <col min="3" max="3" width="10.775" customWidth="1"/>
    <col min="4" max="4" width="10.2166666666667" customWidth="1"/>
    <col min="5" max="5" width="9.88333333333333" customWidth="1"/>
    <col min="6" max="6" width="11.2166666666667" customWidth="1"/>
    <col min="7" max="7" width="12.1083333333333" customWidth="1"/>
    <col min="8" max="9" width="9.33333333333333" customWidth="1"/>
    <col min="10" max="10" width="10.3333333333333" customWidth="1"/>
    <col min="11" max="11" width="12.9166666666667" customWidth="1"/>
    <col min="12" max="12" width="9.775" customWidth="1"/>
    <col min="13" max="13" width="12.5" customWidth="1"/>
    <col min="14" max="14" width="10.4083333333333" customWidth="1"/>
    <col min="15" max="15" width="10.8833333333333" customWidth="1"/>
    <col min="16" max="16" width="10.9666666666667" customWidth="1"/>
    <col min="17" max="17" width="12.775" customWidth="1"/>
    <col min="18" max="18" width="10.775" customWidth="1"/>
    <col min="19" max="20" width="11.95" customWidth="1"/>
    <col min="21" max="21" width="14.775" customWidth="1"/>
    <col min="22" max="22" width="14.4416666666667" customWidth="1"/>
  </cols>
  <sheetData>
    <row r="1" ht="56.25" customHeight="1" spans="1:22">
      <c r="A1" s="2" t="s">
        <v>83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45" customHeight="1" spans="1:22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2"/>
      <c r="H2" s="4" t="s">
        <v>84</v>
      </c>
      <c r="I2" s="52"/>
      <c r="J2" s="52"/>
      <c r="K2" s="5"/>
      <c r="L2" s="152" t="s">
        <v>27</v>
      </c>
      <c r="M2" s="153"/>
      <c r="N2" s="4" t="s">
        <v>28</v>
      </c>
      <c r="O2" s="5"/>
      <c r="P2" s="4" t="s">
        <v>29</v>
      </c>
      <c r="Q2" s="5"/>
      <c r="R2" s="4" t="s">
        <v>85</v>
      </c>
      <c r="S2" s="52"/>
      <c r="T2" s="165" t="s">
        <v>30</v>
      </c>
      <c r="U2" s="4" t="s">
        <v>86</v>
      </c>
      <c r="V2" s="5"/>
    </row>
    <row r="3" s="140" customFormat="1" ht="49" customHeight="1" spans="1:22">
      <c r="A3" s="6"/>
      <c r="B3" s="141" t="s">
        <v>87</v>
      </c>
      <c r="C3" s="142" t="s">
        <v>88</v>
      </c>
      <c r="D3" s="141" t="s">
        <v>87</v>
      </c>
      <c r="E3" s="142" t="s">
        <v>88</v>
      </c>
      <c r="F3" s="141" t="s">
        <v>87</v>
      </c>
      <c r="G3" s="142" t="s">
        <v>88</v>
      </c>
      <c r="H3" s="143" t="s">
        <v>89</v>
      </c>
      <c r="I3" s="154" t="s">
        <v>90</v>
      </c>
      <c r="J3" s="155" t="s">
        <v>91</v>
      </c>
      <c r="K3" s="142" t="s">
        <v>92</v>
      </c>
      <c r="L3" s="141" t="s">
        <v>87</v>
      </c>
      <c r="M3" s="142" t="s">
        <v>93</v>
      </c>
      <c r="N3" s="141" t="s">
        <v>87</v>
      </c>
      <c r="O3" s="142" t="s">
        <v>93</v>
      </c>
      <c r="P3" s="141" t="s">
        <v>94</v>
      </c>
      <c r="Q3" s="142" t="s">
        <v>95</v>
      </c>
      <c r="R3" s="141" t="s">
        <v>87</v>
      </c>
      <c r="S3" s="166" t="s">
        <v>96</v>
      </c>
      <c r="T3" s="167" t="s">
        <v>88</v>
      </c>
      <c r="U3" s="141" t="s">
        <v>87</v>
      </c>
      <c r="V3" s="142" t="s">
        <v>88</v>
      </c>
    </row>
    <row r="4" s="92" customFormat="1" ht="20.1" customHeight="1" spans="1:22">
      <c r="A4" s="10">
        <v>1</v>
      </c>
      <c r="B4" s="11">
        <v>37.0848</v>
      </c>
      <c r="C4" s="12">
        <v>35.5968</v>
      </c>
      <c r="D4" s="13">
        <v>41.8756</v>
      </c>
      <c r="E4" s="14">
        <v>41.4904</v>
      </c>
      <c r="F4" s="15">
        <v>54.8012</v>
      </c>
      <c r="G4" s="55">
        <v>53.2387</v>
      </c>
      <c r="H4" s="144">
        <v>8.8448</v>
      </c>
      <c r="I4" s="156">
        <v>26.0272</v>
      </c>
      <c r="J4" s="157">
        <f>H4+I4</f>
        <v>34.872</v>
      </c>
      <c r="K4" s="158">
        <v>29.9313</v>
      </c>
      <c r="L4" s="54">
        <v>6.6116</v>
      </c>
      <c r="M4" s="16">
        <v>7.2251</v>
      </c>
      <c r="N4" s="54">
        <v>10.5353</v>
      </c>
      <c r="O4" s="16">
        <v>10.7047</v>
      </c>
      <c r="P4" s="54">
        <v>9.6277</v>
      </c>
      <c r="Q4" s="55">
        <v>9.0666</v>
      </c>
      <c r="R4" s="56">
        <v>3.7943</v>
      </c>
      <c r="S4" s="55">
        <v>4.0439</v>
      </c>
      <c r="T4" s="168">
        <v>2.0178</v>
      </c>
      <c r="U4" s="56">
        <f>B4+D4+F4+J4+L4+N4+P4+R4</f>
        <v>199.2025</v>
      </c>
      <c r="V4" s="75">
        <f>C4+E4+G4+K4+M4+O4+Q4+S4+T4</f>
        <v>193.3153</v>
      </c>
    </row>
    <row r="5" s="92" customFormat="1" ht="20.1" customHeight="1" spans="1:22">
      <c r="A5" s="10">
        <v>2</v>
      </c>
      <c r="B5" s="11">
        <v>37.3056</v>
      </c>
      <c r="C5" s="12">
        <v>35.1456</v>
      </c>
      <c r="D5" s="13">
        <v>43.3316</v>
      </c>
      <c r="E5" s="18">
        <v>39.6904</v>
      </c>
      <c r="F5" s="19">
        <v>54.4294</v>
      </c>
      <c r="G5" s="58">
        <v>53.0263</v>
      </c>
      <c r="H5" s="145">
        <v>9.172</v>
      </c>
      <c r="I5" s="159">
        <v>25.9225</v>
      </c>
      <c r="J5" s="157">
        <f t="shared" ref="J5:J34" si="0">H5+I5</f>
        <v>35.0945</v>
      </c>
      <c r="K5" s="158">
        <v>29.9254</v>
      </c>
      <c r="L5" s="54">
        <v>6.6559</v>
      </c>
      <c r="M5" s="18">
        <v>7.249</v>
      </c>
      <c r="N5" s="54">
        <v>10.4095</v>
      </c>
      <c r="O5" s="18">
        <v>10.2035</v>
      </c>
      <c r="P5" s="54">
        <v>9.4656</v>
      </c>
      <c r="Q5" s="58">
        <v>9.0636</v>
      </c>
      <c r="R5" s="56">
        <v>3.8195</v>
      </c>
      <c r="S5" s="58">
        <v>4.083</v>
      </c>
      <c r="T5" s="168">
        <v>2.0002</v>
      </c>
      <c r="U5" s="56">
        <f t="shared" ref="U5:U34" si="1">B5+D5+F5+J5+L5+N5+P5+R5</f>
        <v>200.5116</v>
      </c>
      <c r="V5" s="75">
        <f t="shared" ref="V5:V35" si="2">C5+E5+G5+K5+M5+O5+Q5+S5+T5</f>
        <v>190.387</v>
      </c>
    </row>
    <row r="6" s="92" customFormat="1" ht="20.1" customHeight="1" spans="1:22">
      <c r="A6" s="10">
        <v>3</v>
      </c>
      <c r="B6" s="11">
        <v>36.528</v>
      </c>
      <c r="C6" s="12">
        <v>35.7216</v>
      </c>
      <c r="D6" s="13">
        <v>42.2024</v>
      </c>
      <c r="E6" s="12">
        <v>39.1676</v>
      </c>
      <c r="F6" s="19">
        <v>52.9788</v>
      </c>
      <c r="G6" s="146">
        <v>54.7935</v>
      </c>
      <c r="H6" s="145">
        <v>7.112</v>
      </c>
      <c r="I6" s="159">
        <v>25.7478</v>
      </c>
      <c r="J6" s="157">
        <f t="shared" si="0"/>
        <v>32.8598</v>
      </c>
      <c r="K6" s="158">
        <v>30.4525</v>
      </c>
      <c r="L6" s="54">
        <v>6.5914</v>
      </c>
      <c r="M6" s="21">
        <v>7.1188</v>
      </c>
      <c r="N6" s="54">
        <v>10.2348</v>
      </c>
      <c r="O6" s="21">
        <v>10.4646</v>
      </c>
      <c r="P6" s="54">
        <v>9.1931</v>
      </c>
      <c r="Q6" s="59">
        <v>9.0754</v>
      </c>
      <c r="R6" s="56">
        <v>3.7101</v>
      </c>
      <c r="S6" s="58">
        <v>3.9962</v>
      </c>
      <c r="T6" s="168">
        <v>2.0533</v>
      </c>
      <c r="U6" s="56">
        <f t="shared" si="1"/>
        <v>194.2984</v>
      </c>
      <c r="V6" s="75">
        <f t="shared" si="2"/>
        <v>192.8435</v>
      </c>
    </row>
    <row r="7" s="92" customFormat="1" ht="20.1" customHeight="1" spans="1:22">
      <c r="A7" s="10">
        <v>4</v>
      </c>
      <c r="B7" s="11">
        <v>37.312</v>
      </c>
      <c r="C7" s="22">
        <v>35.9872</v>
      </c>
      <c r="D7" s="13">
        <v>43.6328</v>
      </c>
      <c r="E7" s="22">
        <v>41.7986</v>
      </c>
      <c r="F7" s="19">
        <v>56.0379</v>
      </c>
      <c r="G7" s="146">
        <v>52.7731</v>
      </c>
      <c r="H7" s="145">
        <v>10.5696</v>
      </c>
      <c r="I7" s="159">
        <v>25.2881</v>
      </c>
      <c r="J7" s="157">
        <f t="shared" si="0"/>
        <v>35.8577</v>
      </c>
      <c r="K7" s="158">
        <v>31.1554</v>
      </c>
      <c r="L7" s="54">
        <v>6.4124</v>
      </c>
      <c r="M7" s="21">
        <v>7.2046</v>
      </c>
      <c r="N7" s="54">
        <v>10.4676</v>
      </c>
      <c r="O7" s="21">
        <v>10.812</v>
      </c>
      <c r="P7" s="160">
        <v>9.1979</v>
      </c>
      <c r="Q7" s="59">
        <v>9.3082</v>
      </c>
      <c r="R7" s="56">
        <v>3.6428</v>
      </c>
      <c r="S7" s="58">
        <v>3.9789</v>
      </c>
      <c r="T7" s="168">
        <v>1.9651</v>
      </c>
      <c r="U7" s="56">
        <f t="shared" si="1"/>
        <v>202.5611</v>
      </c>
      <c r="V7" s="75">
        <f t="shared" si="2"/>
        <v>194.9831</v>
      </c>
    </row>
    <row r="8" s="92" customFormat="1" ht="20.1" customHeight="1" spans="1:22">
      <c r="A8" s="10">
        <v>5</v>
      </c>
      <c r="B8" s="11">
        <v>37.2288</v>
      </c>
      <c r="C8" s="12">
        <v>35.8176</v>
      </c>
      <c r="D8" s="13">
        <v>42.6832</v>
      </c>
      <c r="E8" s="12">
        <v>42.5504</v>
      </c>
      <c r="F8" s="19">
        <v>51.7591</v>
      </c>
      <c r="G8" s="146">
        <v>52.8695</v>
      </c>
      <c r="H8" s="145">
        <v>9.768</v>
      </c>
      <c r="I8" s="159">
        <v>23.7752</v>
      </c>
      <c r="J8" s="157">
        <f t="shared" si="0"/>
        <v>33.5432</v>
      </c>
      <c r="K8" s="158">
        <v>29.9336</v>
      </c>
      <c r="L8" s="54">
        <v>6.6347</v>
      </c>
      <c r="M8" s="21">
        <v>7.0669</v>
      </c>
      <c r="N8" s="54">
        <v>10.4713</v>
      </c>
      <c r="O8" s="21">
        <v>10.4211</v>
      </c>
      <c r="P8" s="54">
        <v>9.2304</v>
      </c>
      <c r="Q8" s="59">
        <v>9.4143</v>
      </c>
      <c r="R8" s="56">
        <v>3.6381</v>
      </c>
      <c r="S8" s="58">
        <v>3.9395</v>
      </c>
      <c r="T8" s="168">
        <v>2.0203</v>
      </c>
      <c r="U8" s="56">
        <f t="shared" si="1"/>
        <v>195.1888</v>
      </c>
      <c r="V8" s="75">
        <f t="shared" si="2"/>
        <v>194.0332</v>
      </c>
    </row>
    <row r="9" s="92" customFormat="1" ht="20.1" customHeight="1" spans="1:22">
      <c r="A9" s="10">
        <v>6</v>
      </c>
      <c r="B9" s="11">
        <v>37.2224</v>
      </c>
      <c r="C9" s="12">
        <v>35.776</v>
      </c>
      <c r="D9" s="13">
        <v>36.4564</v>
      </c>
      <c r="E9" s="12">
        <v>42.6104</v>
      </c>
      <c r="F9" s="19">
        <v>54.4652</v>
      </c>
      <c r="G9" s="146">
        <v>52.0722</v>
      </c>
      <c r="H9" s="145">
        <v>12.5648</v>
      </c>
      <c r="I9" s="159">
        <v>22.7192</v>
      </c>
      <c r="J9" s="157">
        <f t="shared" si="0"/>
        <v>35.284</v>
      </c>
      <c r="K9" s="158">
        <v>29.8482</v>
      </c>
      <c r="L9" s="54">
        <v>6.6747</v>
      </c>
      <c r="M9" s="21">
        <v>6.8671</v>
      </c>
      <c r="N9" s="54">
        <v>10.2598</v>
      </c>
      <c r="O9" s="21">
        <v>10.4128</v>
      </c>
      <c r="P9" s="54">
        <v>8.9952</v>
      </c>
      <c r="Q9" s="59">
        <v>9.3167</v>
      </c>
      <c r="R9" s="56">
        <v>3.6648</v>
      </c>
      <c r="S9" s="58">
        <v>3.8679</v>
      </c>
      <c r="T9" s="168">
        <v>2.0085</v>
      </c>
      <c r="U9" s="56">
        <f t="shared" si="1"/>
        <v>193.0225</v>
      </c>
      <c r="V9" s="75">
        <f t="shared" si="2"/>
        <v>192.7798</v>
      </c>
    </row>
    <row r="10" s="92" customFormat="1" ht="20.1" customHeight="1" spans="1:22">
      <c r="A10" s="10">
        <v>7</v>
      </c>
      <c r="B10" s="11">
        <v>37.5424</v>
      </c>
      <c r="C10" s="12">
        <v>36.32</v>
      </c>
      <c r="D10" s="13">
        <v>50.4316</v>
      </c>
      <c r="E10" s="12">
        <v>42.3143</v>
      </c>
      <c r="F10" s="19">
        <v>54.6428</v>
      </c>
      <c r="G10" s="146">
        <v>51.5167</v>
      </c>
      <c r="H10" s="145">
        <v>16.528</v>
      </c>
      <c r="I10" s="159">
        <v>22.6764</v>
      </c>
      <c r="J10" s="157">
        <f t="shared" si="0"/>
        <v>39.2044</v>
      </c>
      <c r="K10" s="158">
        <v>30.357</v>
      </c>
      <c r="L10" s="54">
        <v>6.4956</v>
      </c>
      <c r="M10" s="21">
        <v>7.2506</v>
      </c>
      <c r="N10" s="54">
        <v>10.2844</v>
      </c>
      <c r="O10" s="21">
        <v>10.5897</v>
      </c>
      <c r="P10" s="54">
        <v>9.126</v>
      </c>
      <c r="Q10" s="59">
        <v>9.7565</v>
      </c>
      <c r="R10" s="56">
        <v>3.8424</v>
      </c>
      <c r="S10" s="58">
        <v>3.8272</v>
      </c>
      <c r="T10" s="168">
        <v>2.178</v>
      </c>
      <c r="U10" s="56">
        <f t="shared" si="1"/>
        <v>211.5696</v>
      </c>
      <c r="V10" s="75">
        <f t="shared" si="2"/>
        <v>194.11</v>
      </c>
    </row>
    <row r="11" s="92" customFormat="1" ht="20.1" customHeight="1" spans="1:22">
      <c r="A11" s="10">
        <v>8</v>
      </c>
      <c r="B11" s="11">
        <v>38.048</v>
      </c>
      <c r="C11" s="12">
        <v>35.8496</v>
      </c>
      <c r="D11" s="13">
        <v>44.3936</v>
      </c>
      <c r="E11" s="12">
        <v>39.4104</v>
      </c>
      <c r="F11" s="19">
        <v>58.5616</v>
      </c>
      <c r="G11" s="146">
        <v>51.7382</v>
      </c>
      <c r="H11" s="145">
        <v>12.4208</v>
      </c>
      <c r="I11" s="159">
        <v>22.0821</v>
      </c>
      <c r="J11" s="157">
        <f t="shared" si="0"/>
        <v>34.5029</v>
      </c>
      <c r="K11" s="158">
        <v>30.9991</v>
      </c>
      <c r="L11" s="54">
        <v>6.8421</v>
      </c>
      <c r="M11" s="21">
        <v>7.0107</v>
      </c>
      <c r="N11" s="54">
        <v>10.5243</v>
      </c>
      <c r="O11" s="21">
        <v>10.195</v>
      </c>
      <c r="P11" s="54">
        <v>9.599</v>
      </c>
      <c r="Q11" s="59">
        <v>9.4234</v>
      </c>
      <c r="R11" s="56">
        <v>4.008</v>
      </c>
      <c r="S11" s="58">
        <v>3.8177</v>
      </c>
      <c r="T11" s="168">
        <v>2.3008</v>
      </c>
      <c r="U11" s="56">
        <f t="shared" si="1"/>
        <v>206.4795</v>
      </c>
      <c r="V11" s="75">
        <f t="shared" si="2"/>
        <v>190.7449</v>
      </c>
    </row>
    <row r="12" s="92" customFormat="1" ht="20.1" customHeight="1" spans="1:22">
      <c r="A12" s="10">
        <v>9</v>
      </c>
      <c r="B12" s="11">
        <v>38.3616</v>
      </c>
      <c r="C12" s="12">
        <v>34.9504</v>
      </c>
      <c r="D12" s="13">
        <v>44.9232</v>
      </c>
      <c r="E12" s="12">
        <v>38.9304</v>
      </c>
      <c r="F12" s="19">
        <v>59.2863</v>
      </c>
      <c r="G12" s="146">
        <v>48.9969</v>
      </c>
      <c r="H12" s="145">
        <v>16.4464</v>
      </c>
      <c r="I12" s="159">
        <v>22.8639</v>
      </c>
      <c r="J12" s="157">
        <f t="shared" si="0"/>
        <v>39.3103</v>
      </c>
      <c r="K12" s="158">
        <v>29.0679</v>
      </c>
      <c r="L12" s="54">
        <v>7.1109</v>
      </c>
      <c r="M12" s="21">
        <v>7.0452</v>
      </c>
      <c r="N12" s="54">
        <v>10.8844</v>
      </c>
      <c r="O12" s="21">
        <v>10.852</v>
      </c>
      <c r="P12" s="54">
        <v>9.7044</v>
      </c>
      <c r="Q12" s="59">
        <v>9.3512</v>
      </c>
      <c r="R12" s="56">
        <v>4.1892</v>
      </c>
      <c r="S12" s="58">
        <v>3.8304</v>
      </c>
      <c r="T12" s="168">
        <v>2.3125</v>
      </c>
      <c r="U12" s="56">
        <f t="shared" si="1"/>
        <v>213.7703</v>
      </c>
      <c r="V12" s="75">
        <f t="shared" si="2"/>
        <v>185.3369</v>
      </c>
    </row>
    <row r="13" s="92" customFormat="1" ht="20.1" customHeight="1" spans="1:22">
      <c r="A13" s="10">
        <v>10</v>
      </c>
      <c r="B13" s="11">
        <v>37.4592</v>
      </c>
      <c r="C13" s="12">
        <v>35.808</v>
      </c>
      <c r="D13" s="13">
        <v>46.5552</v>
      </c>
      <c r="E13" s="12">
        <v>36.8904</v>
      </c>
      <c r="F13" s="19">
        <v>62.1617</v>
      </c>
      <c r="G13" s="146">
        <v>46.4562</v>
      </c>
      <c r="H13" s="145">
        <v>12.74</v>
      </c>
      <c r="I13" s="159">
        <v>22.7753</v>
      </c>
      <c r="J13" s="157">
        <f t="shared" si="0"/>
        <v>35.5153</v>
      </c>
      <c r="K13" s="158">
        <v>27.7974</v>
      </c>
      <c r="L13" s="54">
        <v>7.0604</v>
      </c>
      <c r="M13" s="21">
        <v>7.1387</v>
      </c>
      <c r="N13" s="54">
        <v>11.156</v>
      </c>
      <c r="O13" s="21">
        <v>9.9806</v>
      </c>
      <c r="P13" s="54">
        <v>9.8854</v>
      </c>
      <c r="Q13" s="59">
        <v>9.3294</v>
      </c>
      <c r="R13" s="56">
        <v>4.2522</v>
      </c>
      <c r="S13" s="58">
        <v>3.8555</v>
      </c>
      <c r="T13" s="168">
        <v>2.3191</v>
      </c>
      <c r="U13" s="56">
        <f t="shared" si="1"/>
        <v>214.0454</v>
      </c>
      <c r="V13" s="75">
        <f t="shared" si="2"/>
        <v>179.5753</v>
      </c>
    </row>
    <row r="14" s="92" customFormat="1" ht="20.1" customHeight="1" spans="1:22">
      <c r="A14" s="10">
        <v>11</v>
      </c>
      <c r="B14" s="11">
        <v>37.9104</v>
      </c>
      <c r="C14" s="12">
        <v>35.4944</v>
      </c>
      <c r="D14" s="13">
        <v>47.6112</v>
      </c>
      <c r="E14" s="22">
        <v>38.0104</v>
      </c>
      <c r="F14" s="19">
        <v>57.409</v>
      </c>
      <c r="G14" s="146">
        <v>49.3171</v>
      </c>
      <c r="H14" s="145">
        <v>17.484</v>
      </c>
      <c r="I14" s="159">
        <v>22.1781</v>
      </c>
      <c r="J14" s="157">
        <f t="shared" si="0"/>
        <v>39.6621</v>
      </c>
      <c r="K14" s="158">
        <v>29.4322</v>
      </c>
      <c r="L14" s="54">
        <v>7.0664</v>
      </c>
      <c r="M14" s="21">
        <v>6.845</v>
      </c>
      <c r="N14" s="54">
        <v>11.1532</v>
      </c>
      <c r="O14" s="21">
        <v>10.2855</v>
      </c>
      <c r="P14" s="54">
        <v>9.9351</v>
      </c>
      <c r="Q14" s="59">
        <v>9.4631</v>
      </c>
      <c r="R14" s="56">
        <v>4.2283</v>
      </c>
      <c r="S14" s="58">
        <v>3.9072</v>
      </c>
      <c r="T14" s="168">
        <v>2.2096</v>
      </c>
      <c r="U14" s="56">
        <f t="shared" si="1"/>
        <v>214.9757</v>
      </c>
      <c r="V14" s="75">
        <f t="shared" si="2"/>
        <v>184.9645</v>
      </c>
    </row>
    <row r="15" s="92" customFormat="1" ht="20.1" customHeight="1" spans="1:22">
      <c r="A15" s="10">
        <v>12</v>
      </c>
      <c r="B15" s="11">
        <v>38.352</v>
      </c>
      <c r="C15" s="12">
        <v>34.88</v>
      </c>
      <c r="D15" s="13">
        <v>45.22</v>
      </c>
      <c r="E15" s="12">
        <v>40.1704</v>
      </c>
      <c r="F15" s="19">
        <v>60.2596</v>
      </c>
      <c r="G15" s="146">
        <v>47.3087</v>
      </c>
      <c r="H15" s="145">
        <v>17.4816</v>
      </c>
      <c r="I15" s="159">
        <v>19.6204</v>
      </c>
      <c r="J15" s="157">
        <f t="shared" si="0"/>
        <v>37.102</v>
      </c>
      <c r="K15" s="158">
        <v>29.1698</v>
      </c>
      <c r="L15" s="54">
        <v>7.1326</v>
      </c>
      <c r="M15" s="21">
        <v>7.0453</v>
      </c>
      <c r="N15" s="54">
        <v>10.6943</v>
      </c>
      <c r="O15" s="21">
        <v>10.0437</v>
      </c>
      <c r="P15" s="54">
        <v>9.8298</v>
      </c>
      <c r="Q15" s="59">
        <v>9.0411</v>
      </c>
      <c r="R15" s="56">
        <v>4.0396</v>
      </c>
      <c r="S15" s="58">
        <v>4.0033</v>
      </c>
      <c r="T15" s="168">
        <v>2.1408</v>
      </c>
      <c r="U15" s="56">
        <f t="shared" si="1"/>
        <v>212.6299</v>
      </c>
      <c r="V15" s="75">
        <f t="shared" si="2"/>
        <v>183.8031</v>
      </c>
    </row>
    <row r="16" s="92" customFormat="1" ht="20.1" customHeight="1" spans="1:22">
      <c r="A16" s="10">
        <v>13</v>
      </c>
      <c r="B16" s="11">
        <v>38.6208</v>
      </c>
      <c r="C16" s="12">
        <v>34.5408</v>
      </c>
      <c r="D16" s="13">
        <v>45.1644</v>
      </c>
      <c r="E16" s="12">
        <v>35.5504</v>
      </c>
      <c r="F16" s="19">
        <v>60.8066</v>
      </c>
      <c r="G16" s="146">
        <v>48.9031</v>
      </c>
      <c r="H16" s="145">
        <v>17.1344</v>
      </c>
      <c r="I16" s="159">
        <v>19.4053</v>
      </c>
      <c r="J16" s="157">
        <f t="shared" si="0"/>
        <v>36.5397</v>
      </c>
      <c r="K16" s="158">
        <v>28.3108</v>
      </c>
      <c r="L16" s="54">
        <v>7.0696</v>
      </c>
      <c r="M16" s="21">
        <v>6.8786</v>
      </c>
      <c r="N16" s="54">
        <v>10.8541</v>
      </c>
      <c r="O16" s="21">
        <v>10.1849</v>
      </c>
      <c r="P16" s="54">
        <v>9.9248</v>
      </c>
      <c r="Q16" s="59">
        <v>9.3949</v>
      </c>
      <c r="R16" s="56">
        <v>4.1616</v>
      </c>
      <c r="S16" s="58">
        <v>3.9932</v>
      </c>
      <c r="T16" s="168">
        <v>2.1366</v>
      </c>
      <c r="U16" s="56">
        <f t="shared" si="1"/>
        <v>213.1416</v>
      </c>
      <c r="V16" s="75">
        <f t="shared" si="2"/>
        <v>179.8933</v>
      </c>
    </row>
    <row r="17" s="92" customFormat="1" ht="20.1" customHeight="1" spans="1:22">
      <c r="A17" s="10">
        <v>14</v>
      </c>
      <c r="B17" s="11">
        <v>38.2112</v>
      </c>
      <c r="C17" s="12">
        <v>34.9888</v>
      </c>
      <c r="D17" s="13">
        <v>45.5836</v>
      </c>
      <c r="E17" s="12">
        <v>39.5504</v>
      </c>
      <c r="F17" s="19">
        <v>61.2889</v>
      </c>
      <c r="G17" s="146">
        <v>48.6114</v>
      </c>
      <c r="H17" s="145">
        <v>17.0128</v>
      </c>
      <c r="I17" s="159">
        <v>19.1365</v>
      </c>
      <c r="J17" s="157">
        <f t="shared" si="0"/>
        <v>36.1493</v>
      </c>
      <c r="K17" s="158">
        <v>28.3957</v>
      </c>
      <c r="L17" s="54">
        <v>7.1944</v>
      </c>
      <c r="M17" s="21">
        <v>6.9605</v>
      </c>
      <c r="N17" s="54">
        <v>10.5591</v>
      </c>
      <c r="O17" s="21">
        <v>10.3364</v>
      </c>
      <c r="P17" s="54">
        <v>9.143</v>
      </c>
      <c r="Q17" s="59">
        <v>9.5119</v>
      </c>
      <c r="R17" s="56">
        <v>4.2425</v>
      </c>
      <c r="S17" s="58">
        <v>3.8922</v>
      </c>
      <c r="T17" s="168">
        <v>2.1443</v>
      </c>
      <c r="U17" s="56">
        <f t="shared" si="1"/>
        <v>212.372</v>
      </c>
      <c r="V17" s="75">
        <f t="shared" si="2"/>
        <v>184.3916</v>
      </c>
    </row>
    <row r="18" s="92" customFormat="1" ht="20.1" customHeight="1" spans="1:22">
      <c r="A18" s="10">
        <v>15</v>
      </c>
      <c r="B18" s="11">
        <v>38.016</v>
      </c>
      <c r="C18" s="12">
        <v>35.808</v>
      </c>
      <c r="D18" s="13">
        <v>43.4988</v>
      </c>
      <c r="E18" s="12">
        <v>40.4104</v>
      </c>
      <c r="F18" s="19">
        <v>58.4674</v>
      </c>
      <c r="G18" s="146">
        <v>48.52</v>
      </c>
      <c r="H18" s="145">
        <v>16.8256</v>
      </c>
      <c r="I18" s="159">
        <v>19.7674</v>
      </c>
      <c r="J18" s="157">
        <f t="shared" si="0"/>
        <v>36.593</v>
      </c>
      <c r="K18" s="158">
        <v>28.2283</v>
      </c>
      <c r="L18" s="54">
        <v>7.2994</v>
      </c>
      <c r="M18" s="21">
        <v>6.7249</v>
      </c>
      <c r="N18" s="54">
        <v>9.5207</v>
      </c>
      <c r="O18" s="21">
        <v>9.6409</v>
      </c>
      <c r="P18" s="54">
        <v>9.4571</v>
      </c>
      <c r="Q18" s="59">
        <v>9.05</v>
      </c>
      <c r="R18" s="56">
        <v>4.3538</v>
      </c>
      <c r="S18" s="58">
        <v>3.815</v>
      </c>
      <c r="T18" s="168">
        <v>2.1464</v>
      </c>
      <c r="U18" s="56">
        <f t="shared" si="1"/>
        <v>207.2062</v>
      </c>
      <c r="V18" s="75">
        <f t="shared" si="2"/>
        <v>184.3439</v>
      </c>
    </row>
    <row r="19" s="92" customFormat="1" ht="20.1" customHeight="1" spans="1:22">
      <c r="A19" s="10">
        <v>16</v>
      </c>
      <c r="B19" s="11">
        <v>38.1408</v>
      </c>
      <c r="C19" s="12">
        <v>35.5072</v>
      </c>
      <c r="D19" s="13">
        <v>43.698</v>
      </c>
      <c r="E19" s="12">
        <v>35.7704</v>
      </c>
      <c r="F19" s="19">
        <v>59.4836</v>
      </c>
      <c r="G19" s="146">
        <v>49.2548</v>
      </c>
      <c r="H19" s="145">
        <v>16.8336</v>
      </c>
      <c r="I19" s="159">
        <v>19.3442</v>
      </c>
      <c r="J19" s="157">
        <f t="shared" si="0"/>
        <v>36.1778</v>
      </c>
      <c r="K19" s="158">
        <v>27.3436</v>
      </c>
      <c r="L19" s="54">
        <v>7.2209</v>
      </c>
      <c r="M19" s="21">
        <v>7.0515</v>
      </c>
      <c r="N19" s="54">
        <v>10.5132</v>
      </c>
      <c r="O19" s="21">
        <v>10.2688</v>
      </c>
      <c r="P19" s="54">
        <v>9.532</v>
      </c>
      <c r="Q19" s="59">
        <v>8.5893</v>
      </c>
      <c r="R19" s="56">
        <v>4.2626</v>
      </c>
      <c r="S19" s="58">
        <v>3.8403</v>
      </c>
      <c r="T19" s="168">
        <v>2.1503</v>
      </c>
      <c r="U19" s="56">
        <f t="shared" si="1"/>
        <v>209.0289</v>
      </c>
      <c r="V19" s="75">
        <f t="shared" si="2"/>
        <v>179.7762</v>
      </c>
    </row>
    <row r="20" s="92" customFormat="1" ht="20.1" customHeight="1" spans="1:22">
      <c r="A20" s="10">
        <v>17</v>
      </c>
      <c r="B20" s="11">
        <v>37.3664</v>
      </c>
      <c r="C20" s="12">
        <v>34.352</v>
      </c>
      <c r="D20" s="13">
        <v>44.7996</v>
      </c>
      <c r="E20" s="12">
        <v>39.2104</v>
      </c>
      <c r="F20" s="19">
        <v>57.2227</v>
      </c>
      <c r="G20" s="146">
        <v>49.5516</v>
      </c>
      <c r="H20" s="145">
        <v>17.016</v>
      </c>
      <c r="I20" s="159">
        <v>17.6702</v>
      </c>
      <c r="J20" s="157">
        <f t="shared" si="0"/>
        <v>34.6862</v>
      </c>
      <c r="K20" s="158">
        <v>27.4315</v>
      </c>
      <c r="L20" s="54">
        <v>7.2859</v>
      </c>
      <c r="M20" s="21">
        <v>6.8067</v>
      </c>
      <c r="N20" s="54">
        <v>10.2645</v>
      </c>
      <c r="O20" s="21">
        <v>10.3682</v>
      </c>
      <c r="P20" s="54">
        <v>9.5596</v>
      </c>
      <c r="Q20" s="59">
        <v>8.8544</v>
      </c>
      <c r="R20" s="56">
        <v>4.108</v>
      </c>
      <c r="S20" s="58">
        <v>3.9359</v>
      </c>
      <c r="T20" s="168">
        <v>2.1378</v>
      </c>
      <c r="U20" s="56">
        <f t="shared" si="1"/>
        <v>205.2929</v>
      </c>
      <c r="V20" s="75">
        <f t="shared" si="2"/>
        <v>182.6485</v>
      </c>
    </row>
    <row r="21" s="92" customFormat="1" ht="20.1" customHeight="1" spans="1:22">
      <c r="A21" s="10">
        <v>18</v>
      </c>
      <c r="B21" s="11">
        <v>37.664</v>
      </c>
      <c r="C21" s="12">
        <v>34.8288</v>
      </c>
      <c r="D21" s="13">
        <v>45.8952</v>
      </c>
      <c r="E21" s="12">
        <v>39.3304</v>
      </c>
      <c r="F21" s="19">
        <v>57.4093</v>
      </c>
      <c r="G21" s="146">
        <v>48.2648</v>
      </c>
      <c r="H21" s="145">
        <v>10.1265</v>
      </c>
      <c r="I21" s="159">
        <v>24.2346</v>
      </c>
      <c r="J21" s="157">
        <f t="shared" si="0"/>
        <v>34.3611</v>
      </c>
      <c r="K21" s="158">
        <v>27.9784</v>
      </c>
      <c r="L21" s="54">
        <v>7.3845</v>
      </c>
      <c r="M21" s="21">
        <v>6.6148</v>
      </c>
      <c r="N21" s="54">
        <v>9.4943</v>
      </c>
      <c r="O21" s="21">
        <v>9.8304</v>
      </c>
      <c r="P21" s="54">
        <v>9.494</v>
      </c>
      <c r="Q21" s="59">
        <v>8.5904</v>
      </c>
      <c r="R21" s="56">
        <v>4.0033</v>
      </c>
      <c r="S21" s="58">
        <v>3.9765</v>
      </c>
      <c r="T21" s="168">
        <v>2.1469</v>
      </c>
      <c r="U21" s="56">
        <f t="shared" si="1"/>
        <v>205.7057</v>
      </c>
      <c r="V21" s="75">
        <f t="shared" si="2"/>
        <v>181.5614</v>
      </c>
    </row>
    <row r="22" s="92" customFormat="1" ht="20.1" customHeight="1" spans="1:22">
      <c r="A22" s="10">
        <v>19</v>
      </c>
      <c r="B22" s="11">
        <v>36.9472</v>
      </c>
      <c r="C22" s="12">
        <v>35.8912</v>
      </c>
      <c r="D22" s="13">
        <v>44.6632</v>
      </c>
      <c r="E22" s="12">
        <v>39.1104</v>
      </c>
      <c r="F22" s="19">
        <v>54.0097</v>
      </c>
      <c r="G22" s="146">
        <v>48.4017</v>
      </c>
      <c r="H22" s="145">
        <v>1.2027</v>
      </c>
      <c r="I22" s="159">
        <v>33.3984</v>
      </c>
      <c r="J22" s="157">
        <f t="shared" si="0"/>
        <v>34.6011</v>
      </c>
      <c r="K22" s="158">
        <v>30.0401</v>
      </c>
      <c r="L22" s="54">
        <v>7.417</v>
      </c>
      <c r="M22" s="21">
        <v>6.5022</v>
      </c>
      <c r="N22" s="54">
        <v>9.8764</v>
      </c>
      <c r="O22" s="21">
        <v>10.1453</v>
      </c>
      <c r="P22" s="54">
        <v>9.0409</v>
      </c>
      <c r="Q22" s="59">
        <v>8.2973</v>
      </c>
      <c r="R22" s="56">
        <v>3.8837</v>
      </c>
      <c r="S22" s="58">
        <v>3.9254</v>
      </c>
      <c r="T22" s="168">
        <v>2.1419</v>
      </c>
      <c r="U22" s="56">
        <f t="shared" si="1"/>
        <v>200.4392</v>
      </c>
      <c r="V22" s="75">
        <f t="shared" si="2"/>
        <v>184.4555</v>
      </c>
    </row>
    <row r="23" s="92" customFormat="1" ht="20.1" customHeight="1" spans="1:22">
      <c r="A23" s="10">
        <v>20</v>
      </c>
      <c r="B23" s="11">
        <v>36.96</v>
      </c>
      <c r="C23" s="12">
        <v>35.4752</v>
      </c>
      <c r="D23" s="13">
        <v>42.1536</v>
      </c>
      <c r="E23" s="12">
        <v>37.7904</v>
      </c>
      <c r="F23" s="19">
        <v>55.5301</v>
      </c>
      <c r="G23" s="146">
        <v>47.6331</v>
      </c>
      <c r="H23" s="145">
        <v>9.0432</v>
      </c>
      <c r="I23" s="159">
        <v>22.6806</v>
      </c>
      <c r="J23" s="157">
        <f t="shared" si="0"/>
        <v>31.7238</v>
      </c>
      <c r="K23" s="158">
        <v>29.8296</v>
      </c>
      <c r="L23" s="54">
        <v>7.2292</v>
      </c>
      <c r="M23" s="21">
        <v>6.6629</v>
      </c>
      <c r="N23" s="54">
        <v>9.8779</v>
      </c>
      <c r="O23" s="21">
        <v>9.9282</v>
      </c>
      <c r="P23" s="54">
        <v>9.0924</v>
      </c>
      <c r="Q23" s="59">
        <v>9.1006</v>
      </c>
      <c r="R23" s="56">
        <v>3.8807</v>
      </c>
      <c r="S23" s="58">
        <v>3.894</v>
      </c>
      <c r="T23" s="168">
        <v>2.1456</v>
      </c>
      <c r="U23" s="56">
        <f t="shared" si="1"/>
        <v>196.4477</v>
      </c>
      <c r="V23" s="75">
        <f t="shared" si="2"/>
        <v>182.4596</v>
      </c>
    </row>
    <row r="24" s="92" customFormat="1" ht="20.1" customHeight="1" spans="1:22">
      <c r="A24" s="10">
        <v>21</v>
      </c>
      <c r="B24" s="11">
        <v>36.9088</v>
      </c>
      <c r="C24" s="12">
        <v>35.3984</v>
      </c>
      <c r="D24" s="13">
        <v>41.0116</v>
      </c>
      <c r="E24" s="12">
        <v>37.0504</v>
      </c>
      <c r="F24" s="19">
        <v>55.9886</v>
      </c>
      <c r="G24" s="146">
        <v>47.0123</v>
      </c>
      <c r="H24" s="145">
        <v>12.3672</v>
      </c>
      <c r="I24" s="159">
        <v>21.731</v>
      </c>
      <c r="J24" s="157">
        <f t="shared" si="0"/>
        <v>34.0982</v>
      </c>
      <c r="K24" s="158">
        <v>27.2965</v>
      </c>
      <c r="L24" s="54">
        <v>7.2208</v>
      </c>
      <c r="M24" s="21">
        <v>6.8278</v>
      </c>
      <c r="N24" s="54">
        <v>9.6839</v>
      </c>
      <c r="O24" s="21">
        <v>9.749</v>
      </c>
      <c r="P24" s="54">
        <v>8.7877</v>
      </c>
      <c r="Q24" s="59">
        <v>8.9896</v>
      </c>
      <c r="R24" s="56">
        <v>3.9392</v>
      </c>
      <c r="S24" s="58">
        <v>3.9074</v>
      </c>
      <c r="T24" s="168">
        <v>2.1464</v>
      </c>
      <c r="U24" s="56">
        <f t="shared" si="1"/>
        <v>197.6388</v>
      </c>
      <c r="V24" s="75">
        <f t="shared" si="2"/>
        <v>178.3778</v>
      </c>
    </row>
    <row r="25" s="92" customFormat="1" ht="20.1" customHeight="1" spans="1:22">
      <c r="A25" s="10">
        <v>22</v>
      </c>
      <c r="B25" s="11">
        <v>37.0816</v>
      </c>
      <c r="C25" s="12">
        <v>34.048</v>
      </c>
      <c r="D25" s="13">
        <v>44.4984</v>
      </c>
      <c r="E25" s="12">
        <v>39.2304</v>
      </c>
      <c r="F25" s="19">
        <v>54.479</v>
      </c>
      <c r="G25" s="146">
        <v>49.9202</v>
      </c>
      <c r="H25" s="145">
        <v>6.9549</v>
      </c>
      <c r="I25" s="159">
        <v>28.0298</v>
      </c>
      <c r="J25" s="157">
        <f t="shared" si="0"/>
        <v>34.9847</v>
      </c>
      <c r="K25" s="158">
        <v>27.4089</v>
      </c>
      <c r="L25" s="54">
        <v>7.2533</v>
      </c>
      <c r="M25" s="21">
        <v>6.7909</v>
      </c>
      <c r="N25" s="54">
        <v>9.7628</v>
      </c>
      <c r="O25" s="21">
        <v>9.8441</v>
      </c>
      <c r="P25" s="54">
        <v>9.2243</v>
      </c>
      <c r="Q25" s="59">
        <v>8.6222</v>
      </c>
      <c r="R25" s="56">
        <v>3.9323</v>
      </c>
      <c r="S25" s="58">
        <v>3.8958</v>
      </c>
      <c r="T25" s="168">
        <v>2.143</v>
      </c>
      <c r="U25" s="56">
        <f t="shared" si="1"/>
        <v>201.2164</v>
      </c>
      <c r="V25" s="75">
        <f t="shared" si="2"/>
        <v>181.9035</v>
      </c>
    </row>
    <row r="26" s="92" customFormat="1" ht="20.1" customHeight="1" spans="1:22">
      <c r="A26" s="10">
        <v>23</v>
      </c>
      <c r="B26" s="11">
        <v>37.2704</v>
      </c>
      <c r="C26" s="12">
        <v>35.9968</v>
      </c>
      <c r="D26" s="13">
        <v>41.4544</v>
      </c>
      <c r="E26" s="12">
        <v>39.2524</v>
      </c>
      <c r="F26" s="19">
        <v>54.3381</v>
      </c>
      <c r="G26" s="146">
        <v>48.9595</v>
      </c>
      <c r="H26" s="145">
        <v>4.3103</v>
      </c>
      <c r="I26" s="159">
        <v>29.347</v>
      </c>
      <c r="J26" s="157">
        <f t="shared" si="0"/>
        <v>33.6573</v>
      </c>
      <c r="K26" s="158">
        <v>28.4199</v>
      </c>
      <c r="L26" s="54">
        <v>7.3234</v>
      </c>
      <c r="M26" s="21">
        <v>6.6624</v>
      </c>
      <c r="N26" s="54">
        <v>9.7154</v>
      </c>
      <c r="O26" s="21">
        <v>10.2061</v>
      </c>
      <c r="P26" s="54">
        <v>9.4898</v>
      </c>
      <c r="Q26" s="59">
        <v>9.6617</v>
      </c>
      <c r="R26" s="56">
        <v>3.9137</v>
      </c>
      <c r="S26" s="58">
        <v>3.8209</v>
      </c>
      <c r="T26" s="168">
        <v>2.1437</v>
      </c>
      <c r="U26" s="56">
        <f t="shared" si="1"/>
        <v>197.1625</v>
      </c>
      <c r="V26" s="75">
        <f t="shared" si="2"/>
        <v>185.1234</v>
      </c>
    </row>
    <row r="27" s="92" customFormat="1" ht="20.1" customHeight="1" spans="1:22">
      <c r="A27" s="10">
        <v>24</v>
      </c>
      <c r="B27" s="11">
        <v>37.0144</v>
      </c>
      <c r="C27" s="12">
        <v>35.1136</v>
      </c>
      <c r="D27" s="13">
        <v>41.0996</v>
      </c>
      <c r="E27" s="12">
        <v>38.9704</v>
      </c>
      <c r="F27" s="19">
        <v>54.4285</v>
      </c>
      <c r="G27" s="146">
        <v>48.9185</v>
      </c>
      <c r="H27" s="145">
        <v>11.9336</v>
      </c>
      <c r="I27" s="159">
        <v>20.7927</v>
      </c>
      <c r="J27" s="157">
        <f t="shared" si="0"/>
        <v>32.7263</v>
      </c>
      <c r="K27" s="158">
        <v>29.4978</v>
      </c>
      <c r="L27" s="54">
        <v>7.2797</v>
      </c>
      <c r="M27" s="21">
        <v>6.8438</v>
      </c>
      <c r="N27" s="54">
        <v>9.7564</v>
      </c>
      <c r="O27" s="21">
        <v>9.9982</v>
      </c>
      <c r="P27" s="54">
        <v>9.447</v>
      </c>
      <c r="Q27" s="59">
        <v>9.2674</v>
      </c>
      <c r="R27" s="56">
        <v>3.8401</v>
      </c>
      <c r="S27" s="58">
        <v>3.7986</v>
      </c>
      <c r="T27" s="168">
        <v>2.1361</v>
      </c>
      <c r="U27" s="56">
        <f t="shared" si="1"/>
        <v>195.592</v>
      </c>
      <c r="V27" s="75">
        <f t="shared" si="2"/>
        <v>184.5444</v>
      </c>
    </row>
    <row r="28" s="92" customFormat="1" ht="20.1" customHeight="1" spans="1:22">
      <c r="A28" s="10">
        <v>25</v>
      </c>
      <c r="B28" s="11">
        <v>35.7344</v>
      </c>
      <c r="C28" s="12">
        <v>36.1952</v>
      </c>
      <c r="D28" s="13">
        <v>42.5524</v>
      </c>
      <c r="E28" s="12">
        <v>38.8904</v>
      </c>
      <c r="F28" s="19">
        <v>54.1828</v>
      </c>
      <c r="G28" s="146">
        <v>47.9989</v>
      </c>
      <c r="H28" s="145">
        <v>12.9288</v>
      </c>
      <c r="I28" s="159">
        <v>21.3156</v>
      </c>
      <c r="J28" s="157">
        <f t="shared" si="0"/>
        <v>34.2444</v>
      </c>
      <c r="K28" s="158">
        <v>29.8401</v>
      </c>
      <c r="L28" s="54">
        <v>7.3987</v>
      </c>
      <c r="M28" s="21">
        <v>6.8443</v>
      </c>
      <c r="N28" s="54">
        <v>9.6728</v>
      </c>
      <c r="O28" s="21">
        <v>10.0629</v>
      </c>
      <c r="P28" s="54">
        <v>9.311</v>
      </c>
      <c r="Q28" s="59">
        <v>8.9508</v>
      </c>
      <c r="R28" s="56">
        <v>3.8309</v>
      </c>
      <c r="S28" s="58">
        <v>3.7939</v>
      </c>
      <c r="T28" s="168">
        <v>2.1397</v>
      </c>
      <c r="U28" s="56">
        <f t="shared" si="1"/>
        <v>196.9274</v>
      </c>
      <c r="V28" s="75">
        <f t="shared" si="2"/>
        <v>184.7162</v>
      </c>
    </row>
    <row r="29" s="92" customFormat="1" ht="20.1" customHeight="1" spans="1:22">
      <c r="A29" s="10">
        <v>26</v>
      </c>
      <c r="B29" s="11">
        <v>37.3984</v>
      </c>
      <c r="C29" s="12">
        <v>35.7664</v>
      </c>
      <c r="D29" s="13">
        <v>44.254</v>
      </c>
      <c r="E29" s="12">
        <v>39.2904</v>
      </c>
      <c r="F29" s="19">
        <v>53.572</v>
      </c>
      <c r="G29" s="146">
        <v>49.7715</v>
      </c>
      <c r="H29" s="147">
        <v>12.9736</v>
      </c>
      <c r="I29" s="161">
        <v>20.9243</v>
      </c>
      <c r="J29" s="157">
        <f t="shared" si="0"/>
        <v>33.8979</v>
      </c>
      <c r="K29" s="158">
        <v>31.6467</v>
      </c>
      <c r="L29" s="54">
        <v>7.2959</v>
      </c>
      <c r="M29" s="21">
        <v>7.0093</v>
      </c>
      <c r="N29" s="54">
        <v>9.6091</v>
      </c>
      <c r="O29" s="21">
        <v>10.2021</v>
      </c>
      <c r="P29" s="54">
        <v>9.1979</v>
      </c>
      <c r="Q29" s="59">
        <v>8.8729</v>
      </c>
      <c r="R29" s="56">
        <v>3.8251</v>
      </c>
      <c r="S29" s="58">
        <v>3.8486</v>
      </c>
      <c r="T29" s="168">
        <v>2.142</v>
      </c>
      <c r="U29" s="56">
        <f t="shared" si="1"/>
        <v>199.0503</v>
      </c>
      <c r="V29" s="75">
        <f t="shared" si="2"/>
        <v>188.5499</v>
      </c>
    </row>
    <row r="30" s="92" customFormat="1" ht="20.1" customHeight="1" spans="1:22">
      <c r="A30" s="10">
        <v>27</v>
      </c>
      <c r="B30" s="11">
        <v>37.024</v>
      </c>
      <c r="C30" s="12">
        <v>35.52</v>
      </c>
      <c r="D30" s="13">
        <v>41.14</v>
      </c>
      <c r="E30" s="18">
        <v>39.3946</v>
      </c>
      <c r="F30" s="19">
        <v>51.3649</v>
      </c>
      <c r="G30" s="58">
        <v>50.1293</v>
      </c>
      <c r="H30" s="147">
        <v>12.9768</v>
      </c>
      <c r="I30" s="161">
        <v>21.6356</v>
      </c>
      <c r="J30" s="157">
        <f t="shared" si="0"/>
        <v>34.6124</v>
      </c>
      <c r="K30" s="158">
        <v>28.9316</v>
      </c>
      <c r="L30" s="54">
        <v>7.2193</v>
      </c>
      <c r="M30" s="18">
        <v>6.8523</v>
      </c>
      <c r="N30" s="54">
        <v>9.6756</v>
      </c>
      <c r="O30" s="18">
        <v>9.1414</v>
      </c>
      <c r="P30" s="54">
        <v>9.1075</v>
      </c>
      <c r="Q30" s="58">
        <v>9.5366</v>
      </c>
      <c r="R30" s="56">
        <v>3.8031</v>
      </c>
      <c r="S30" s="58">
        <v>3.9247</v>
      </c>
      <c r="T30" s="168">
        <v>2.1271</v>
      </c>
      <c r="U30" s="56">
        <f t="shared" si="1"/>
        <v>193.9468</v>
      </c>
      <c r="V30" s="75">
        <f t="shared" si="2"/>
        <v>185.5576</v>
      </c>
    </row>
    <row r="31" s="92" customFormat="1" ht="20.1" customHeight="1" spans="1:22">
      <c r="A31" s="10">
        <v>28</v>
      </c>
      <c r="B31" s="11">
        <v>37.4784</v>
      </c>
      <c r="C31" s="12">
        <v>35.0368</v>
      </c>
      <c r="D31" s="13">
        <v>39.036</v>
      </c>
      <c r="E31" s="18">
        <v>39.2304</v>
      </c>
      <c r="F31" s="19">
        <v>52.9851</v>
      </c>
      <c r="G31" s="58">
        <v>50.2976</v>
      </c>
      <c r="H31" s="147">
        <v>12.9424</v>
      </c>
      <c r="I31" s="161">
        <v>21.5807</v>
      </c>
      <c r="J31" s="157">
        <f t="shared" si="0"/>
        <v>34.5231</v>
      </c>
      <c r="K31" s="158">
        <v>27.4118</v>
      </c>
      <c r="L31" s="54">
        <v>7.443</v>
      </c>
      <c r="M31" s="18">
        <v>7.0715</v>
      </c>
      <c r="N31" s="54">
        <v>9.6143</v>
      </c>
      <c r="O31" s="18">
        <v>10.1404</v>
      </c>
      <c r="P31" s="54">
        <v>9.4874</v>
      </c>
      <c r="Q31" s="58">
        <v>7.9948</v>
      </c>
      <c r="R31" s="56">
        <v>3.7568</v>
      </c>
      <c r="S31" s="58">
        <v>3.9692</v>
      </c>
      <c r="T31" s="168">
        <v>2.125</v>
      </c>
      <c r="U31" s="56">
        <f t="shared" si="1"/>
        <v>194.3241</v>
      </c>
      <c r="V31" s="75">
        <f t="shared" si="2"/>
        <v>183.2775</v>
      </c>
    </row>
    <row r="32" s="92" customFormat="1" ht="20.1" customHeight="1" spans="1:22">
      <c r="A32" s="10">
        <v>29</v>
      </c>
      <c r="B32" s="11">
        <v>36.3392</v>
      </c>
      <c r="C32" s="12">
        <v>35.4528</v>
      </c>
      <c r="D32" s="13">
        <v>42.4148</v>
      </c>
      <c r="E32" s="18">
        <v>39.7104</v>
      </c>
      <c r="F32" s="19">
        <v>49.5486</v>
      </c>
      <c r="G32" s="58">
        <v>50.8202</v>
      </c>
      <c r="H32" s="147">
        <v>12.9184</v>
      </c>
      <c r="I32" s="161">
        <v>21.7097</v>
      </c>
      <c r="J32" s="157">
        <f t="shared" si="0"/>
        <v>34.6281</v>
      </c>
      <c r="K32" s="158">
        <v>29.1802</v>
      </c>
      <c r="L32" s="54">
        <v>7.3386</v>
      </c>
      <c r="M32" s="18">
        <v>7.0992</v>
      </c>
      <c r="N32" s="54">
        <v>9.7362</v>
      </c>
      <c r="O32" s="18">
        <v>10.0709</v>
      </c>
      <c r="P32" s="54">
        <v>9.204</v>
      </c>
      <c r="Q32" s="58">
        <v>9.2961</v>
      </c>
      <c r="R32" s="56">
        <v>3.8132</v>
      </c>
      <c r="S32" s="58">
        <v>3.9251</v>
      </c>
      <c r="T32" s="168">
        <v>2.1377</v>
      </c>
      <c r="U32" s="56">
        <f t="shared" si="1"/>
        <v>193.0227</v>
      </c>
      <c r="V32" s="75">
        <f t="shared" si="2"/>
        <v>187.6926</v>
      </c>
    </row>
    <row r="33" s="92" customFormat="1" ht="20.1" customHeight="1" spans="1:22">
      <c r="A33" s="10">
        <v>30</v>
      </c>
      <c r="B33" s="11">
        <v>36.3904</v>
      </c>
      <c r="C33" s="12">
        <v>35.728</v>
      </c>
      <c r="D33" s="13">
        <v>41.7024</v>
      </c>
      <c r="E33" s="18">
        <v>38.6704</v>
      </c>
      <c r="F33" s="19">
        <v>55.2603</v>
      </c>
      <c r="G33" s="58">
        <v>53.0836</v>
      </c>
      <c r="H33" s="147">
        <v>12.86</v>
      </c>
      <c r="I33" s="161">
        <v>20.0342</v>
      </c>
      <c r="J33" s="157">
        <f t="shared" si="0"/>
        <v>32.8942</v>
      </c>
      <c r="K33" s="158">
        <v>30.3499</v>
      </c>
      <c r="L33" s="54">
        <v>7.275</v>
      </c>
      <c r="M33" s="18">
        <v>6.9595</v>
      </c>
      <c r="N33" s="54">
        <v>9.8255</v>
      </c>
      <c r="O33" s="18">
        <v>9.9767</v>
      </c>
      <c r="P33" s="54">
        <v>9.2606</v>
      </c>
      <c r="Q33" s="58">
        <v>8.5204</v>
      </c>
      <c r="R33" s="56">
        <v>3.9028</v>
      </c>
      <c r="S33" s="58">
        <v>4.0707</v>
      </c>
      <c r="T33" s="168">
        <v>2.1412</v>
      </c>
      <c r="U33" s="56">
        <f t="shared" si="1"/>
        <v>196.5112</v>
      </c>
      <c r="V33" s="75">
        <f t="shared" si="2"/>
        <v>189.5004</v>
      </c>
    </row>
    <row r="34" s="92" customFormat="1" ht="20.1" customHeight="1" spans="1:22">
      <c r="A34" s="10">
        <v>31</v>
      </c>
      <c r="B34" s="11">
        <v>35.4688</v>
      </c>
      <c r="C34" s="12">
        <v>34.8192</v>
      </c>
      <c r="D34" s="13">
        <v>41.636</v>
      </c>
      <c r="E34" s="18">
        <v>41.2328</v>
      </c>
      <c r="F34" s="19">
        <v>50.107</v>
      </c>
      <c r="G34" s="58">
        <v>51.2922</v>
      </c>
      <c r="H34" s="147">
        <v>13.0616</v>
      </c>
      <c r="I34" s="161">
        <v>20.6273</v>
      </c>
      <c r="J34" s="157">
        <f t="shared" si="0"/>
        <v>33.6889</v>
      </c>
      <c r="K34" s="158">
        <v>28.6261</v>
      </c>
      <c r="L34" s="54">
        <v>7.3362</v>
      </c>
      <c r="M34" s="18">
        <v>7.2536</v>
      </c>
      <c r="N34" s="54">
        <v>9.856</v>
      </c>
      <c r="O34" s="18">
        <v>9.2226</v>
      </c>
      <c r="P34" s="54">
        <v>9.2313</v>
      </c>
      <c r="Q34" s="58">
        <v>8.3764</v>
      </c>
      <c r="R34" s="56">
        <v>3.8749</v>
      </c>
      <c r="S34" s="58">
        <v>4.4848</v>
      </c>
      <c r="T34" s="168">
        <v>2.1362</v>
      </c>
      <c r="U34" s="56">
        <f t="shared" si="1"/>
        <v>191.1991</v>
      </c>
      <c r="V34" s="75">
        <f t="shared" si="2"/>
        <v>187.4439</v>
      </c>
    </row>
    <row r="35" s="92" customFormat="1" ht="20.1" customHeight="1" spans="1:22">
      <c r="A35" s="24"/>
      <c r="B35" s="25"/>
      <c r="C35" s="26"/>
      <c r="D35" s="27"/>
      <c r="E35" s="28"/>
      <c r="F35" s="29"/>
      <c r="G35" s="68"/>
      <c r="H35" s="148"/>
      <c r="I35" s="162"/>
      <c r="J35" s="163"/>
      <c r="K35" s="164"/>
      <c r="L35" s="67"/>
      <c r="M35" s="28"/>
      <c r="N35" s="67"/>
      <c r="O35" s="28"/>
      <c r="P35" s="67"/>
      <c r="Q35" s="68"/>
      <c r="R35" s="69"/>
      <c r="S35" s="68"/>
      <c r="T35" s="169"/>
      <c r="U35" s="69"/>
      <c r="V35" s="75"/>
    </row>
    <row r="36" s="92" customFormat="1" ht="20.1" customHeight="1" spans="1:22">
      <c r="A36" s="31" t="s">
        <v>19</v>
      </c>
      <c r="B36" s="32">
        <f t="shared" ref="B36" si="3">SUM(B4:B34)</f>
        <v>1156.3904</v>
      </c>
      <c r="C36" s="33">
        <f t="shared" ref="C36:E36" si="4">SUM(C4:C34)</f>
        <v>1097.8144</v>
      </c>
      <c r="D36" s="34">
        <f t="shared" si="4"/>
        <v>1345.5728</v>
      </c>
      <c r="E36" s="33">
        <f t="shared" si="4"/>
        <v>1220.6803</v>
      </c>
      <c r="F36" s="32">
        <f t="shared" ref="F36:G36" si="5">SUM(F4:F34)</f>
        <v>1727.2658</v>
      </c>
      <c r="G36" s="149">
        <f t="shared" si="5"/>
        <v>1551.4514</v>
      </c>
      <c r="H36" s="32">
        <f t="shared" ref="H36:I36" si="6">SUM(H4:H34)</f>
        <v>382.5544</v>
      </c>
      <c r="I36" s="34">
        <f t="shared" si="6"/>
        <v>705.0413</v>
      </c>
      <c r="J36" s="149">
        <f t="shared" ref="J36:K36" si="7">SUM(J4:J34)</f>
        <v>1087.5957</v>
      </c>
      <c r="K36" s="149">
        <f t="shared" si="7"/>
        <v>904.2373</v>
      </c>
      <c r="L36" s="34">
        <f t="shared" ref="L36:O36" si="8">SUM(L4:L34)</f>
        <v>219.7735</v>
      </c>
      <c r="M36" s="35">
        <f t="shared" si="8"/>
        <v>215.4837</v>
      </c>
      <c r="N36" s="32">
        <f t="shared" si="8"/>
        <v>314.9431</v>
      </c>
      <c r="O36" s="33">
        <f t="shared" si="8"/>
        <v>314.2827</v>
      </c>
      <c r="P36" s="34">
        <f t="shared" ref="L36:Q36" si="9">SUM(P4:P34)</f>
        <v>290.7819</v>
      </c>
      <c r="Q36" s="70">
        <f t="shared" si="9"/>
        <v>281.0872</v>
      </c>
      <c r="R36" s="32">
        <f t="shared" ref="R36:U36" si="10">SUM(R4:R34)</f>
        <v>122.1576</v>
      </c>
      <c r="S36" s="70">
        <f t="shared" si="10"/>
        <v>121.8629</v>
      </c>
      <c r="T36" s="170">
        <f t="shared" si="10"/>
        <v>66.1939</v>
      </c>
      <c r="U36" s="32">
        <f t="shared" si="10"/>
        <v>6264.4808</v>
      </c>
      <c r="V36" s="33">
        <f t="shared" ref="V36" si="11">SUM(V4:V34)</f>
        <v>5773.0938</v>
      </c>
    </row>
    <row r="37" s="92" customFormat="1" ht="20.1" customHeight="1" spans="1:22">
      <c r="A37" s="37" t="s">
        <v>65</v>
      </c>
      <c r="B37" s="38">
        <f t="shared" ref="B37" si="12">AVERAGE(B4:B34)</f>
        <v>37.3029161290323</v>
      </c>
      <c r="C37" s="39">
        <f t="shared" ref="C37:E37" si="13">AVERAGE(C4:C34)</f>
        <v>35.4133677419355</v>
      </c>
      <c r="D37" s="40">
        <f t="shared" si="13"/>
        <v>43.4055741935484</v>
      </c>
      <c r="E37" s="39">
        <f t="shared" si="13"/>
        <v>39.3767838709677</v>
      </c>
      <c r="F37" s="38">
        <f t="shared" ref="F37:G37" si="14">AVERAGE(F4:F34)</f>
        <v>55.7182516129032</v>
      </c>
      <c r="G37" s="44">
        <f t="shared" si="14"/>
        <v>50.0468193548387</v>
      </c>
      <c r="H37" s="38">
        <f t="shared" ref="H37:I37" si="15">AVERAGE(H4:H34)</f>
        <v>12.340464516129</v>
      </c>
      <c r="I37" s="40">
        <f t="shared" si="15"/>
        <v>22.7432677419355</v>
      </c>
      <c r="J37" s="44">
        <f t="shared" ref="J37:K37" si="16">AVERAGE(J4:J34)</f>
        <v>35.0837322580645</v>
      </c>
      <c r="K37" s="44">
        <f t="shared" si="16"/>
        <v>29.1689451612903</v>
      </c>
      <c r="L37" s="40">
        <f t="shared" ref="L37:O37" si="17">AVERAGE(L4:L34)</f>
        <v>7.08946774193548</v>
      </c>
      <c r="M37" s="41">
        <f t="shared" si="17"/>
        <v>6.95108709677419</v>
      </c>
      <c r="N37" s="38">
        <f t="shared" si="17"/>
        <v>10.1594548387097</v>
      </c>
      <c r="O37" s="41">
        <f t="shared" si="17"/>
        <v>10.1381516129032</v>
      </c>
      <c r="P37" s="40">
        <f t="shared" ref="L37:Q37" si="18">AVERAGE(P4:P34)</f>
        <v>9.38006129032258</v>
      </c>
      <c r="Q37" s="71">
        <f t="shared" si="18"/>
        <v>9.06732903225806</v>
      </c>
      <c r="R37" s="38">
        <f t="shared" ref="R37:T37" si="19">AVERAGE(R4:R34)</f>
        <v>3.94056774193548</v>
      </c>
      <c r="S37" s="71">
        <f t="shared" si="19"/>
        <v>3.93106129032258</v>
      </c>
      <c r="T37" s="171">
        <f t="shared" si="19"/>
        <v>2.13528709677419</v>
      </c>
      <c r="U37" s="38">
        <f t="shared" ref="U37:V37" si="20">AVERAGE(U4:U34)</f>
        <v>202.080025806452</v>
      </c>
      <c r="V37" s="39">
        <f t="shared" si="20"/>
        <v>186.228832258065</v>
      </c>
    </row>
    <row r="38" s="92" customFormat="1" ht="20.1" customHeight="1" spans="1:22">
      <c r="A38" s="43" t="s">
        <v>66</v>
      </c>
      <c r="B38" s="38">
        <f t="shared" ref="B38" si="21">MAX(B4:B34)</f>
        <v>38.6208</v>
      </c>
      <c r="C38" s="39">
        <f t="shared" ref="C38:E38" si="22">MAX(C4:C34)</f>
        <v>36.32</v>
      </c>
      <c r="D38" s="40">
        <f t="shared" si="22"/>
        <v>50.4316</v>
      </c>
      <c r="E38" s="39">
        <f t="shared" si="22"/>
        <v>42.6104</v>
      </c>
      <c r="F38" s="38">
        <f t="shared" ref="F38:G38" si="23">MAX(F4:F34)</f>
        <v>62.1617</v>
      </c>
      <c r="G38" s="44">
        <f t="shared" si="23"/>
        <v>54.7935</v>
      </c>
      <c r="H38" s="38">
        <f t="shared" ref="H38:I38" si="24">MAX(H4:H34)</f>
        <v>17.484</v>
      </c>
      <c r="I38" s="40">
        <f t="shared" si="24"/>
        <v>33.3984</v>
      </c>
      <c r="J38" s="44">
        <f t="shared" ref="J38:K38" si="25">MAX(J4:J34)</f>
        <v>39.6621</v>
      </c>
      <c r="K38" s="44">
        <f t="shared" si="25"/>
        <v>31.6467</v>
      </c>
      <c r="L38" s="40">
        <f t="shared" ref="L38:O38" si="26">MAX(L4:L34)</f>
        <v>7.443</v>
      </c>
      <c r="M38" s="41">
        <f t="shared" si="26"/>
        <v>7.2536</v>
      </c>
      <c r="N38" s="38">
        <f t="shared" si="26"/>
        <v>11.156</v>
      </c>
      <c r="O38" s="41">
        <f t="shared" si="26"/>
        <v>10.852</v>
      </c>
      <c r="P38" s="40">
        <f t="shared" ref="L38:Q38" si="27">MAX(P4:P34)</f>
        <v>9.9351</v>
      </c>
      <c r="Q38" s="71">
        <f t="shared" si="27"/>
        <v>9.7565</v>
      </c>
      <c r="R38" s="38">
        <f t="shared" ref="R38:T38" si="28">MAX(R4:R34)</f>
        <v>4.3538</v>
      </c>
      <c r="S38" s="71">
        <f t="shared" si="28"/>
        <v>4.4848</v>
      </c>
      <c r="T38" s="171">
        <f t="shared" si="28"/>
        <v>2.3191</v>
      </c>
      <c r="U38" s="38">
        <f t="shared" ref="U38:V38" si="29">MAX(U4:U34)</f>
        <v>214.9757</v>
      </c>
      <c r="V38" s="39">
        <f t="shared" si="29"/>
        <v>194.9831</v>
      </c>
    </row>
    <row r="39" s="92" customFormat="1" ht="20.1" customHeight="1" spans="1:22">
      <c r="A39" s="46" t="s">
        <v>67</v>
      </c>
      <c r="B39" s="47">
        <f t="shared" ref="B39" si="30">MIN(B4:B34)</f>
        <v>35.4688</v>
      </c>
      <c r="C39" s="48">
        <f t="shared" ref="C39:E39" si="31">MIN(C4:C34)</f>
        <v>34.048</v>
      </c>
      <c r="D39" s="49">
        <f t="shared" si="31"/>
        <v>36.4564</v>
      </c>
      <c r="E39" s="48">
        <f t="shared" si="31"/>
        <v>35.5504</v>
      </c>
      <c r="F39" s="47">
        <f t="shared" ref="F39:G39" si="32">MIN(F4:F34)</f>
        <v>49.5486</v>
      </c>
      <c r="G39" s="50">
        <f t="shared" si="32"/>
        <v>46.4562</v>
      </c>
      <c r="H39" s="47">
        <f t="shared" ref="H39:I39" si="33">MIN(H4:H34)</f>
        <v>1.2027</v>
      </c>
      <c r="I39" s="49">
        <f t="shared" si="33"/>
        <v>17.6702</v>
      </c>
      <c r="J39" s="50">
        <f t="shared" ref="J39:K39" si="34">MIN(J4:J34)</f>
        <v>31.7238</v>
      </c>
      <c r="K39" s="50">
        <f t="shared" si="34"/>
        <v>27.2965</v>
      </c>
      <c r="L39" s="49">
        <f t="shared" ref="L39:O39" si="35">MIN(L4:L34)</f>
        <v>6.4124</v>
      </c>
      <c r="M39" s="72">
        <f t="shared" si="35"/>
        <v>6.5022</v>
      </c>
      <c r="N39" s="47">
        <f t="shared" si="35"/>
        <v>9.4943</v>
      </c>
      <c r="O39" s="72">
        <f t="shared" si="35"/>
        <v>9.1414</v>
      </c>
      <c r="P39" s="49">
        <f t="shared" ref="L39:Q39" si="36">MIN(P4:P34)</f>
        <v>8.7877</v>
      </c>
      <c r="Q39" s="73">
        <f t="shared" si="36"/>
        <v>7.9948</v>
      </c>
      <c r="R39" s="47">
        <f t="shared" ref="R39:T39" si="37">MIN(R4:R34)</f>
        <v>3.6381</v>
      </c>
      <c r="S39" s="73">
        <f t="shared" si="37"/>
        <v>3.7939</v>
      </c>
      <c r="T39" s="172">
        <f t="shared" si="37"/>
        <v>1.9651</v>
      </c>
      <c r="U39" s="47">
        <f t="shared" ref="U39:V39" si="38">MIN(U4:U34)</f>
        <v>191.1991</v>
      </c>
      <c r="V39" s="48">
        <f t="shared" si="38"/>
        <v>178.3778</v>
      </c>
    </row>
    <row r="40" s="92" customFormat="1" spans="2:2">
      <c r="B40" s="150"/>
    </row>
    <row r="41" s="92" customFormat="1" spans="2:3">
      <c r="B41" s="150"/>
      <c r="C41" s="92">
        <f>C36*10000</f>
        <v>10978144</v>
      </c>
    </row>
    <row r="42" s="92" customFormat="1" spans="2:2">
      <c r="B42" s="150"/>
    </row>
    <row r="43" s="92" customFormat="1" spans="2:2">
      <c r="B43" s="150"/>
    </row>
    <row r="44" s="92" customFormat="1" spans="2:2">
      <c r="B44" s="150"/>
    </row>
    <row r="45" s="92" customFormat="1" spans="2:2">
      <c r="B45" s="150"/>
    </row>
    <row r="46" s="92" customFormat="1" spans="2:2">
      <c r="B46" s="150"/>
    </row>
    <row r="47" s="92" customFormat="1" spans="2:2">
      <c r="B47" s="150"/>
    </row>
    <row r="48" s="92" customFormat="1" spans="2:2">
      <c r="B48" s="150"/>
    </row>
    <row r="49" s="92" customFormat="1" spans="2:2">
      <c r="B49" s="150"/>
    </row>
    <row r="50" s="92" customFormat="1" spans="2:2">
      <c r="B50" s="150"/>
    </row>
    <row r="51" s="92" customFormat="1" spans="2:2">
      <c r="B51" s="150"/>
    </row>
    <row r="52" s="92" customFormat="1" spans="2:2">
      <c r="B52" s="150"/>
    </row>
    <row r="53" spans="2:2">
      <c r="B53" s="151"/>
    </row>
    <row r="54" spans="2:2">
      <c r="B54" s="151"/>
    </row>
    <row r="55" spans="2:2">
      <c r="B55" s="151"/>
    </row>
    <row r="56" spans="2:2">
      <c r="B56" s="151"/>
    </row>
    <row r="57" spans="2:2">
      <c r="B57" s="151"/>
    </row>
    <row r="58" spans="2:2">
      <c r="B58" s="151"/>
    </row>
    <row r="59" spans="2:2">
      <c r="B59" s="151"/>
    </row>
    <row r="60" spans="2:2">
      <c r="B60" s="151"/>
    </row>
    <row r="61" spans="2:2">
      <c r="B61" s="151"/>
    </row>
    <row r="62" spans="2:2">
      <c r="B62" s="151"/>
    </row>
    <row r="63" spans="2:2">
      <c r="B63" s="151"/>
    </row>
    <row r="65" spans="2:2">
      <c r="B65" s="173"/>
    </row>
  </sheetData>
  <mergeCells count="11">
    <mergeCell ref="A1:V1"/>
    <mergeCell ref="B2:C2"/>
    <mergeCell ref="D2:E2"/>
    <mergeCell ref="F2:G2"/>
    <mergeCell ref="H2:K2"/>
    <mergeCell ref="L2:M2"/>
    <mergeCell ref="N2:O2"/>
    <mergeCell ref="P2:Q2"/>
    <mergeCell ref="R2:S2"/>
    <mergeCell ref="U2:V2"/>
    <mergeCell ref="A2:A3"/>
  </mergeCells>
  <pageMargins left="0.707638888888889" right="0.707638888888889" top="0.393055555555556" bottom="0.393055555555556" header="0.313888888888889" footer="0.313888888888889"/>
  <pageSetup paperSize="9" orientation="landscape" horizontalDpi="1200" verticalDpi="12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>
    <tabColor indexed="13"/>
  </sheetPr>
  <dimension ref="A1:V43"/>
  <sheetViews>
    <sheetView zoomScale="110" zoomScaleNormal="110" workbookViewId="0">
      <pane xSplit="1" ySplit="3" topLeftCell="B24" activePane="bottomRight" state="frozenSplit"/>
      <selection/>
      <selection pane="topRight"/>
      <selection pane="bottomLeft"/>
      <selection pane="bottomRight" activeCell="I4" sqref="I4:I31"/>
    </sheetView>
  </sheetViews>
  <sheetFormatPr defaultColWidth="9" defaultRowHeight="13.5"/>
  <cols>
    <col min="1" max="1" width="11.3333333333333" style="96" customWidth="1"/>
    <col min="2" max="5" width="9.66666666666667" style="97" customWidth="1"/>
    <col min="6" max="6" width="11" style="97" customWidth="1"/>
    <col min="7" max="7" width="9.10833333333333" style="97" customWidth="1"/>
    <col min="8" max="8" width="8.44166666666667" style="97" customWidth="1"/>
    <col min="9" max="9" width="8.33333333333333" style="97" customWidth="1"/>
    <col min="10" max="10" width="9.66666666666667" style="97" customWidth="1"/>
    <col min="11" max="19" width="9.66666666666667" style="98" customWidth="1"/>
    <col min="20" max="20" width="9" style="98"/>
    <col min="21" max="21" width="10.4416666666667" style="98" customWidth="1"/>
  </cols>
  <sheetData>
    <row r="1" ht="56.25" customHeight="1" spans="1:21">
      <c r="A1" s="99" t="s">
        <v>97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</row>
    <row r="2" s="77" customFormat="1" ht="45" customHeight="1" spans="1:21">
      <c r="A2" s="101" t="s">
        <v>98</v>
      </c>
      <c r="B2" s="102" t="s">
        <v>99</v>
      </c>
      <c r="C2" s="103"/>
      <c r="D2" s="102" t="s">
        <v>100</v>
      </c>
      <c r="E2" s="103"/>
      <c r="F2" s="102" t="s">
        <v>101</v>
      </c>
      <c r="G2" s="103"/>
      <c r="H2" s="102" t="s">
        <v>102</v>
      </c>
      <c r="I2" s="133"/>
      <c r="J2" s="102" t="s">
        <v>103</v>
      </c>
      <c r="K2" s="103"/>
      <c r="L2" s="102" t="s">
        <v>104</v>
      </c>
      <c r="M2" s="103"/>
      <c r="N2" s="102" t="s">
        <v>105</v>
      </c>
      <c r="O2" s="103"/>
      <c r="P2" s="102" t="s">
        <v>106</v>
      </c>
      <c r="Q2" s="103"/>
      <c r="R2" s="102" t="s">
        <v>107</v>
      </c>
      <c r="S2" s="103"/>
      <c r="T2" s="102" t="s">
        <v>108</v>
      </c>
      <c r="U2" s="103"/>
    </row>
    <row r="3" s="77" customFormat="1" ht="21" customHeight="1" spans="1:21">
      <c r="A3" s="104"/>
      <c r="B3" s="7" t="s">
        <v>109</v>
      </c>
      <c r="C3" s="105" t="s">
        <v>110</v>
      </c>
      <c r="D3" s="7" t="s">
        <v>109</v>
      </c>
      <c r="E3" s="105" t="s">
        <v>110</v>
      </c>
      <c r="F3" s="7" t="s">
        <v>109</v>
      </c>
      <c r="G3" s="105" t="s">
        <v>110</v>
      </c>
      <c r="H3" s="7" t="s">
        <v>109</v>
      </c>
      <c r="I3" s="105" t="s">
        <v>110</v>
      </c>
      <c r="J3" s="7" t="s">
        <v>109</v>
      </c>
      <c r="K3" s="105" t="s">
        <v>110</v>
      </c>
      <c r="L3" s="7" t="s">
        <v>109</v>
      </c>
      <c r="M3" s="105" t="s">
        <v>110</v>
      </c>
      <c r="N3" s="7" t="s">
        <v>109</v>
      </c>
      <c r="O3" s="105" t="s">
        <v>110</v>
      </c>
      <c r="P3" s="7" t="s">
        <v>109</v>
      </c>
      <c r="Q3" s="105" t="s">
        <v>110</v>
      </c>
      <c r="R3" s="7" t="s">
        <v>109</v>
      </c>
      <c r="S3" s="105" t="s">
        <v>110</v>
      </c>
      <c r="T3" s="7" t="s">
        <v>109</v>
      </c>
      <c r="U3" s="105" t="s">
        <v>110</v>
      </c>
    </row>
    <row r="4" s="95" customFormat="1" ht="20.1" customHeight="1" spans="1:22">
      <c r="A4" s="106">
        <v>1</v>
      </c>
      <c r="B4" s="107">
        <v>36.3328</v>
      </c>
      <c r="C4" s="108">
        <v>30.9536</v>
      </c>
      <c r="D4" s="107">
        <v>43.4832</v>
      </c>
      <c r="E4" s="108">
        <v>33.8504</v>
      </c>
      <c r="F4" s="109">
        <v>54.6255</v>
      </c>
      <c r="G4" s="108">
        <v>43.4619</v>
      </c>
      <c r="H4" s="109">
        <v>34.7389</v>
      </c>
      <c r="I4" s="108">
        <v>25.504</v>
      </c>
      <c r="J4" s="109">
        <v>7.9517</v>
      </c>
      <c r="K4" s="134"/>
      <c r="L4" s="109">
        <v>9.766</v>
      </c>
      <c r="M4" s="134"/>
      <c r="N4" s="107">
        <v>9.1515</v>
      </c>
      <c r="O4" s="134"/>
      <c r="P4" s="107">
        <v>4.1754</v>
      </c>
      <c r="Q4" s="134"/>
      <c r="R4" s="107">
        <v>4.1754</v>
      </c>
      <c r="S4" s="134"/>
      <c r="T4" s="126">
        <f t="shared" ref="T4:T32" si="0">B4+D4+F4+H4+J4+L4+N4+P4</f>
        <v>200.225</v>
      </c>
      <c r="U4" s="116">
        <f>C4+E4+G4+I4+K4+M4+O4+Q4</f>
        <v>133.7699</v>
      </c>
      <c r="V4" s="135"/>
    </row>
    <row r="5" s="95" customFormat="1" ht="20.1" customHeight="1" spans="1:21">
      <c r="A5" s="110">
        <v>2</v>
      </c>
      <c r="B5" s="111">
        <v>36.3072</v>
      </c>
      <c r="C5" s="112">
        <v>33.9936</v>
      </c>
      <c r="D5" s="111">
        <v>43.2024</v>
      </c>
      <c r="E5" s="112">
        <v>29.4504</v>
      </c>
      <c r="F5" s="113">
        <v>51.6557</v>
      </c>
      <c r="G5" s="112">
        <v>42.7885</v>
      </c>
      <c r="H5" s="113">
        <v>33.6924</v>
      </c>
      <c r="I5" s="112">
        <v>25.6348</v>
      </c>
      <c r="J5" s="113">
        <v>7.8177</v>
      </c>
      <c r="K5" s="116"/>
      <c r="L5" s="113">
        <v>9.8496</v>
      </c>
      <c r="M5" s="116"/>
      <c r="N5" s="111">
        <v>9.1457</v>
      </c>
      <c r="O5" s="116"/>
      <c r="P5" s="111">
        <v>4.1934</v>
      </c>
      <c r="Q5" s="116"/>
      <c r="R5" s="111">
        <v>4.1934</v>
      </c>
      <c r="S5" s="116"/>
      <c r="T5" s="136">
        <f t="shared" si="0"/>
        <v>195.8641</v>
      </c>
      <c r="U5" s="116">
        <f t="shared" ref="U5:U32" si="1">C5+E5+G5+I5+K5+M5+O5+Q5</f>
        <v>131.8673</v>
      </c>
    </row>
    <row r="6" s="95" customFormat="1" ht="20.1" customHeight="1" spans="1:21">
      <c r="A6" s="110">
        <v>3</v>
      </c>
      <c r="B6" s="111">
        <v>36.6944</v>
      </c>
      <c r="C6" s="112">
        <v>33.9328</v>
      </c>
      <c r="D6" s="111">
        <v>40.1708</v>
      </c>
      <c r="E6" s="112">
        <v>32.9432</v>
      </c>
      <c r="F6" s="113">
        <v>50.8468</v>
      </c>
      <c r="G6" s="112">
        <v>41.0599</v>
      </c>
      <c r="H6" s="113">
        <v>32.258</v>
      </c>
      <c r="I6" s="112">
        <v>25.8327</v>
      </c>
      <c r="J6" s="113">
        <v>7.6503</v>
      </c>
      <c r="K6" s="116"/>
      <c r="L6" s="113">
        <v>9.8343</v>
      </c>
      <c r="M6" s="116"/>
      <c r="N6" s="111">
        <v>8.7063</v>
      </c>
      <c r="O6" s="116"/>
      <c r="P6" s="111">
        <v>4.2253</v>
      </c>
      <c r="Q6" s="116"/>
      <c r="R6" s="111">
        <v>4.2253</v>
      </c>
      <c r="S6" s="116"/>
      <c r="T6" s="136">
        <f t="shared" si="0"/>
        <v>190.3862</v>
      </c>
      <c r="U6" s="116">
        <f t="shared" si="1"/>
        <v>133.7686</v>
      </c>
    </row>
    <row r="7" s="95" customFormat="1" ht="20.1" customHeight="1" spans="1:21">
      <c r="A7" s="110">
        <v>4</v>
      </c>
      <c r="B7" s="111">
        <v>35.9584</v>
      </c>
      <c r="C7" s="112">
        <v>32.0384</v>
      </c>
      <c r="D7" s="111">
        <v>42.3852</v>
      </c>
      <c r="E7" s="112">
        <v>30.0079</v>
      </c>
      <c r="F7" s="113">
        <v>51.1199</v>
      </c>
      <c r="G7" s="112">
        <v>43.9892</v>
      </c>
      <c r="H7" s="113">
        <v>32.8004</v>
      </c>
      <c r="I7" s="112">
        <v>27.9543</v>
      </c>
      <c r="J7" s="113">
        <v>7.8816</v>
      </c>
      <c r="K7" s="116"/>
      <c r="L7" s="113">
        <v>9.7916</v>
      </c>
      <c r="M7" s="116"/>
      <c r="N7" s="111">
        <v>9.1497</v>
      </c>
      <c r="O7" s="116"/>
      <c r="P7" s="111">
        <v>4.2024</v>
      </c>
      <c r="Q7" s="116"/>
      <c r="R7" s="111">
        <v>4.2024</v>
      </c>
      <c r="S7" s="116"/>
      <c r="T7" s="136">
        <f t="shared" si="0"/>
        <v>193.2892</v>
      </c>
      <c r="U7" s="116">
        <f t="shared" si="1"/>
        <v>133.9898</v>
      </c>
    </row>
    <row r="8" s="95" customFormat="1" ht="20.1" customHeight="1" spans="1:21">
      <c r="A8" s="110">
        <v>5</v>
      </c>
      <c r="B8" s="111">
        <v>36.7264</v>
      </c>
      <c r="C8" s="112">
        <v>31.152</v>
      </c>
      <c r="D8" s="111">
        <v>42.5272</v>
      </c>
      <c r="E8" s="112">
        <v>36.648</v>
      </c>
      <c r="F8" s="113">
        <v>53.6211</v>
      </c>
      <c r="G8" s="112">
        <v>45.2981</v>
      </c>
      <c r="H8" s="113">
        <v>33.8116</v>
      </c>
      <c r="I8" s="112">
        <v>25.1161</v>
      </c>
      <c r="J8" s="113">
        <v>8.0608</v>
      </c>
      <c r="K8" s="116"/>
      <c r="L8" s="113">
        <v>10.004</v>
      </c>
      <c r="M8" s="116"/>
      <c r="N8" s="111">
        <v>9.2882</v>
      </c>
      <c r="O8" s="116"/>
      <c r="P8" s="111">
        <v>4.2096</v>
      </c>
      <c r="Q8" s="116"/>
      <c r="R8" s="111">
        <v>4.2096</v>
      </c>
      <c r="S8" s="116"/>
      <c r="T8" s="136">
        <f t="shared" si="0"/>
        <v>198.2489</v>
      </c>
      <c r="U8" s="116">
        <f t="shared" si="1"/>
        <v>138.2142</v>
      </c>
    </row>
    <row r="9" s="95" customFormat="1" ht="20.1" customHeight="1" spans="1:21">
      <c r="A9" s="110">
        <v>6</v>
      </c>
      <c r="B9" s="111">
        <v>36.5024</v>
      </c>
      <c r="C9" s="112">
        <v>34.5216</v>
      </c>
      <c r="D9" s="111">
        <v>42.0168</v>
      </c>
      <c r="E9" s="112">
        <v>35.5904</v>
      </c>
      <c r="F9" s="113">
        <v>54.7745</v>
      </c>
      <c r="G9" s="112">
        <v>45.3736</v>
      </c>
      <c r="H9" s="113">
        <v>32.8164</v>
      </c>
      <c r="I9" s="112">
        <v>27.8414</v>
      </c>
      <c r="J9" s="113">
        <v>7.8123</v>
      </c>
      <c r="K9" s="116"/>
      <c r="L9" s="113">
        <v>9.8831</v>
      </c>
      <c r="M9" s="116"/>
      <c r="N9" s="111">
        <v>9.458</v>
      </c>
      <c r="O9" s="116"/>
      <c r="P9" s="111">
        <v>4.3068</v>
      </c>
      <c r="Q9" s="116"/>
      <c r="R9" s="111">
        <v>4.3068</v>
      </c>
      <c r="S9" s="116"/>
      <c r="T9" s="136">
        <f t="shared" si="0"/>
        <v>197.5703</v>
      </c>
      <c r="U9" s="116">
        <f t="shared" si="1"/>
        <v>143.327</v>
      </c>
    </row>
    <row r="10" s="95" customFormat="1" ht="20.1" customHeight="1" spans="1:21">
      <c r="A10" s="110">
        <v>7</v>
      </c>
      <c r="B10" s="111">
        <v>37.2</v>
      </c>
      <c r="C10" s="112">
        <v>34.6368</v>
      </c>
      <c r="D10" s="111">
        <v>42.0264</v>
      </c>
      <c r="E10" s="112">
        <v>35.6883</v>
      </c>
      <c r="F10" s="113">
        <v>54.0712</v>
      </c>
      <c r="G10" s="112">
        <v>45.6231</v>
      </c>
      <c r="H10" s="113">
        <v>32.6423</v>
      </c>
      <c r="I10" s="112">
        <v>27.8756</v>
      </c>
      <c r="J10" s="113">
        <v>7.6998</v>
      </c>
      <c r="K10" s="116"/>
      <c r="L10" s="113">
        <v>10.0308</v>
      </c>
      <c r="M10" s="116"/>
      <c r="N10" s="111">
        <v>8.8923</v>
      </c>
      <c r="O10" s="116"/>
      <c r="P10" s="111">
        <v>4.4233</v>
      </c>
      <c r="Q10" s="116"/>
      <c r="R10" s="111">
        <v>4.4233</v>
      </c>
      <c r="S10" s="116"/>
      <c r="T10" s="136">
        <f t="shared" si="0"/>
        <v>196.9861</v>
      </c>
      <c r="U10" s="116">
        <f t="shared" si="1"/>
        <v>143.8238</v>
      </c>
    </row>
    <row r="11" s="95" customFormat="1" ht="20.1" customHeight="1" spans="1:21">
      <c r="A11" s="110">
        <v>8</v>
      </c>
      <c r="B11" s="111">
        <v>35.9424</v>
      </c>
      <c r="C11" s="112">
        <v>35.2</v>
      </c>
      <c r="D11" s="111">
        <v>42.3116</v>
      </c>
      <c r="E11" s="112">
        <v>35.9704</v>
      </c>
      <c r="F11" s="113">
        <v>52.6026</v>
      </c>
      <c r="G11" s="112">
        <v>46.9685</v>
      </c>
      <c r="H11" s="113">
        <v>33.7246</v>
      </c>
      <c r="I11" s="112">
        <v>27.6954</v>
      </c>
      <c r="J11" s="113">
        <v>7.7807</v>
      </c>
      <c r="K11" s="116"/>
      <c r="L11" s="113">
        <v>9.6947</v>
      </c>
      <c r="M11" s="116"/>
      <c r="N11" s="111">
        <v>9.2888</v>
      </c>
      <c r="O11" s="116"/>
      <c r="P11" s="111">
        <v>4.4729</v>
      </c>
      <c r="Q11" s="116"/>
      <c r="R11" s="111">
        <v>4.4729</v>
      </c>
      <c r="S11" s="116"/>
      <c r="T11" s="136">
        <f t="shared" si="0"/>
        <v>195.8183</v>
      </c>
      <c r="U11" s="116">
        <f t="shared" si="1"/>
        <v>145.8343</v>
      </c>
    </row>
    <row r="12" s="95" customFormat="1" ht="20.1" customHeight="1" spans="1:21">
      <c r="A12" s="110">
        <v>9</v>
      </c>
      <c r="B12" s="111">
        <v>36.496</v>
      </c>
      <c r="C12" s="112">
        <v>33.9936</v>
      </c>
      <c r="D12" s="111">
        <v>41.688</v>
      </c>
      <c r="E12" s="112">
        <v>38.1904</v>
      </c>
      <c r="F12" s="113">
        <v>54.8615</v>
      </c>
      <c r="G12" s="112">
        <v>46.5307</v>
      </c>
      <c r="H12" s="113">
        <v>33.6038</v>
      </c>
      <c r="I12" s="112">
        <v>29.6976</v>
      </c>
      <c r="J12" s="113">
        <v>7.6451</v>
      </c>
      <c r="K12" s="116"/>
      <c r="L12" s="113">
        <v>9.8</v>
      </c>
      <c r="M12" s="116"/>
      <c r="N12" s="111">
        <v>9.0012</v>
      </c>
      <c r="O12" s="116"/>
      <c r="P12" s="111">
        <v>4.3927</v>
      </c>
      <c r="Q12" s="116"/>
      <c r="R12" s="111">
        <v>4.3927</v>
      </c>
      <c r="S12" s="116"/>
      <c r="T12" s="136">
        <f t="shared" si="0"/>
        <v>197.4883</v>
      </c>
      <c r="U12" s="116">
        <f t="shared" si="1"/>
        <v>148.4123</v>
      </c>
    </row>
    <row r="13" s="95" customFormat="1" ht="20.1" customHeight="1" spans="1:21">
      <c r="A13" s="110">
        <v>10</v>
      </c>
      <c r="B13" s="111">
        <v>36.6624</v>
      </c>
      <c r="C13" s="112">
        <v>34.72</v>
      </c>
      <c r="D13" s="111">
        <v>42.3268</v>
      </c>
      <c r="E13" s="112">
        <v>39.9304</v>
      </c>
      <c r="F13" s="113">
        <v>55.8349</v>
      </c>
      <c r="G13" s="112">
        <v>47.1318</v>
      </c>
      <c r="H13" s="113">
        <v>33.407</v>
      </c>
      <c r="I13" s="112">
        <v>29.6399</v>
      </c>
      <c r="J13" s="113">
        <v>7.8662</v>
      </c>
      <c r="K13" s="116"/>
      <c r="L13" s="113">
        <v>10.2277</v>
      </c>
      <c r="M13" s="116"/>
      <c r="N13" s="111">
        <v>9.4192</v>
      </c>
      <c r="O13" s="116"/>
      <c r="P13" s="111">
        <v>4.3644</v>
      </c>
      <c r="Q13" s="116"/>
      <c r="R13" s="111">
        <v>4.3644</v>
      </c>
      <c r="S13" s="116"/>
      <c r="T13" s="136">
        <f t="shared" si="0"/>
        <v>200.1086</v>
      </c>
      <c r="U13" s="116">
        <f t="shared" si="1"/>
        <v>151.4221</v>
      </c>
    </row>
    <row r="14" s="95" customFormat="1" ht="20.1" customHeight="1" spans="1:21">
      <c r="A14" s="110">
        <v>11</v>
      </c>
      <c r="B14" s="111">
        <v>36.1728</v>
      </c>
      <c r="C14" s="112">
        <v>34.7872</v>
      </c>
      <c r="D14" s="111">
        <v>41.746</v>
      </c>
      <c r="E14" s="112">
        <v>36.4304</v>
      </c>
      <c r="F14" s="113">
        <v>52.7335</v>
      </c>
      <c r="G14" s="112">
        <v>46.0782</v>
      </c>
      <c r="H14" s="113">
        <v>32.4159</v>
      </c>
      <c r="I14" s="112">
        <v>27.528</v>
      </c>
      <c r="J14" s="113">
        <v>7.9136</v>
      </c>
      <c r="K14" s="116"/>
      <c r="L14" s="113">
        <v>9.5471</v>
      </c>
      <c r="M14" s="116"/>
      <c r="N14" s="111">
        <v>9.4725</v>
      </c>
      <c r="O14" s="116"/>
      <c r="P14" s="111">
        <v>4.4313</v>
      </c>
      <c r="Q14" s="116"/>
      <c r="R14" s="111">
        <v>4.4313</v>
      </c>
      <c r="S14" s="116"/>
      <c r="T14" s="136">
        <f t="shared" si="0"/>
        <v>194.4327</v>
      </c>
      <c r="U14" s="116">
        <f t="shared" si="1"/>
        <v>144.8238</v>
      </c>
    </row>
    <row r="15" s="95" customFormat="1" ht="20.1" customHeight="1" spans="1:21">
      <c r="A15" s="110">
        <v>12</v>
      </c>
      <c r="B15" s="111">
        <v>31.936</v>
      </c>
      <c r="C15" s="112">
        <v>35.7632</v>
      </c>
      <c r="D15" s="111">
        <v>38.2952</v>
      </c>
      <c r="E15" s="112">
        <v>36.6304</v>
      </c>
      <c r="F15" s="113">
        <v>43.7645</v>
      </c>
      <c r="G15" s="112">
        <v>44.3227</v>
      </c>
      <c r="H15" s="113">
        <v>30.1633</v>
      </c>
      <c r="I15" s="112">
        <v>26.8727</v>
      </c>
      <c r="J15" s="113">
        <v>6.9714</v>
      </c>
      <c r="K15" s="116"/>
      <c r="L15" s="113">
        <v>8.9276</v>
      </c>
      <c r="M15" s="116"/>
      <c r="N15" s="111">
        <v>8.1668</v>
      </c>
      <c r="O15" s="116"/>
      <c r="P15" s="111">
        <v>4.2811</v>
      </c>
      <c r="Q15" s="116"/>
      <c r="R15" s="111">
        <v>4.2811</v>
      </c>
      <c r="S15" s="116"/>
      <c r="T15" s="136">
        <f t="shared" si="0"/>
        <v>172.5059</v>
      </c>
      <c r="U15" s="116">
        <f t="shared" si="1"/>
        <v>143.589</v>
      </c>
    </row>
    <row r="16" s="95" customFormat="1" ht="20.1" customHeight="1" spans="1:21">
      <c r="A16" s="110">
        <v>13</v>
      </c>
      <c r="B16" s="111">
        <v>32.0544</v>
      </c>
      <c r="C16" s="112">
        <v>35.5104</v>
      </c>
      <c r="D16" s="111">
        <v>30.7464</v>
      </c>
      <c r="E16" s="112">
        <v>36.3704</v>
      </c>
      <c r="F16" s="113">
        <v>45.3251</v>
      </c>
      <c r="G16" s="112">
        <v>46.0834</v>
      </c>
      <c r="H16" s="113">
        <v>27.0756</v>
      </c>
      <c r="I16" s="112">
        <v>28.9192</v>
      </c>
      <c r="J16" s="113">
        <v>7.2931</v>
      </c>
      <c r="K16" s="116"/>
      <c r="L16" s="113">
        <v>8.9362</v>
      </c>
      <c r="M16" s="116"/>
      <c r="N16" s="111">
        <v>6.8424</v>
      </c>
      <c r="O16" s="116"/>
      <c r="P16" s="111">
        <v>3.7602</v>
      </c>
      <c r="Q16" s="116"/>
      <c r="R16" s="111">
        <v>3.7602</v>
      </c>
      <c r="S16" s="116"/>
      <c r="T16" s="136">
        <f t="shared" si="0"/>
        <v>162.0334</v>
      </c>
      <c r="U16" s="116">
        <f t="shared" si="1"/>
        <v>146.8834</v>
      </c>
    </row>
    <row r="17" s="95" customFormat="1" ht="20.1" customHeight="1" spans="1:21">
      <c r="A17" s="110">
        <v>14</v>
      </c>
      <c r="B17" s="111">
        <v>32.4672</v>
      </c>
      <c r="C17" s="112">
        <v>35.1968</v>
      </c>
      <c r="D17" s="111">
        <v>39.1124</v>
      </c>
      <c r="E17" s="112">
        <v>36.4983</v>
      </c>
      <c r="F17" s="113">
        <v>44.8703</v>
      </c>
      <c r="G17" s="112">
        <v>48.3085</v>
      </c>
      <c r="H17" s="113">
        <v>28.724</v>
      </c>
      <c r="I17" s="112">
        <v>28.8342</v>
      </c>
      <c r="J17" s="113">
        <v>7.3222</v>
      </c>
      <c r="K17" s="116"/>
      <c r="L17" s="113">
        <v>9.4147</v>
      </c>
      <c r="M17" s="116"/>
      <c r="N17" s="111">
        <v>6.9104</v>
      </c>
      <c r="O17" s="116"/>
      <c r="P17" s="111">
        <v>3.6461</v>
      </c>
      <c r="Q17" s="116"/>
      <c r="R17" s="111">
        <v>3.6461</v>
      </c>
      <c r="S17" s="116"/>
      <c r="T17" s="136">
        <f t="shared" si="0"/>
        <v>172.4673</v>
      </c>
      <c r="U17" s="116">
        <f t="shared" si="1"/>
        <v>148.8378</v>
      </c>
    </row>
    <row r="18" s="95" customFormat="1" ht="20.1" customHeight="1" spans="1:21">
      <c r="A18" s="110">
        <v>15</v>
      </c>
      <c r="B18" s="111">
        <v>32.6848</v>
      </c>
      <c r="C18" s="112">
        <v>35.4368</v>
      </c>
      <c r="D18" s="111">
        <v>32.9412</v>
      </c>
      <c r="E18" s="112">
        <v>36.8304</v>
      </c>
      <c r="F18" s="113">
        <v>48.7264</v>
      </c>
      <c r="G18" s="112">
        <v>45.6008</v>
      </c>
      <c r="H18" s="113">
        <v>29.514</v>
      </c>
      <c r="I18" s="112">
        <v>30.0908</v>
      </c>
      <c r="J18" s="113">
        <v>7.2602</v>
      </c>
      <c r="K18" s="116"/>
      <c r="L18" s="113">
        <v>9.8194</v>
      </c>
      <c r="M18" s="116"/>
      <c r="N18" s="111">
        <v>6.7975</v>
      </c>
      <c r="O18" s="116"/>
      <c r="P18" s="111">
        <v>3.542</v>
      </c>
      <c r="Q18" s="116"/>
      <c r="R18" s="111">
        <v>3.542</v>
      </c>
      <c r="S18" s="116"/>
      <c r="T18" s="136">
        <f t="shared" si="0"/>
        <v>171.2855</v>
      </c>
      <c r="U18" s="116">
        <f t="shared" si="1"/>
        <v>147.9588</v>
      </c>
    </row>
    <row r="19" s="95" customFormat="1" ht="20.1" customHeight="1" spans="1:21">
      <c r="A19" s="110">
        <v>16</v>
      </c>
      <c r="B19" s="111">
        <v>34.112</v>
      </c>
      <c r="C19" s="112">
        <v>34.8448</v>
      </c>
      <c r="D19" s="111">
        <v>38.7004</v>
      </c>
      <c r="E19" s="112">
        <v>40.2504</v>
      </c>
      <c r="F19" s="113">
        <v>46.7466</v>
      </c>
      <c r="G19" s="112">
        <v>48.0462</v>
      </c>
      <c r="H19" s="113">
        <v>31.5493</v>
      </c>
      <c r="I19" s="112">
        <v>30.7274</v>
      </c>
      <c r="J19" s="113">
        <v>7.4803</v>
      </c>
      <c r="K19" s="116"/>
      <c r="L19" s="113">
        <v>9.6498</v>
      </c>
      <c r="M19" s="116"/>
      <c r="N19" s="111">
        <v>6.8672</v>
      </c>
      <c r="O19" s="116"/>
      <c r="P19" s="111">
        <v>3.6943</v>
      </c>
      <c r="Q19" s="116"/>
      <c r="R19" s="111">
        <v>3.6943</v>
      </c>
      <c r="S19" s="116"/>
      <c r="T19" s="136">
        <f t="shared" si="0"/>
        <v>178.7999</v>
      </c>
      <c r="U19" s="116">
        <f t="shared" si="1"/>
        <v>153.8688</v>
      </c>
    </row>
    <row r="20" s="95" customFormat="1" ht="20.1" customHeight="1" spans="1:21">
      <c r="A20" s="110">
        <v>17</v>
      </c>
      <c r="B20" s="111">
        <v>33.2256</v>
      </c>
      <c r="C20" s="112">
        <v>35.6416</v>
      </c>
      <c r="D20" s="111">
        <v>34.396</v>
      </c>
      <c r="E20" s="112">
        <v>36.5704</v>
      </c>
      <c r="F20" s="113">
        <v>48.389</v>
      </c>
      <c r="G20" s="112">
        <v>47.7522</v>
      </c>
      <c r="H20" s="113">
        <v>30.6875</v>
      </c>
      <c r="I20" s="112">
        <v>27.86</v>
      </c>
      <c r="J20" s="113">
        <v>7.4679</v>
      </c>
      <c r="K20" s="116"/>
      <c r="L20" s="113">
        <v>9.423</v>
      </c>
      <c r="M20" s="116"/>
      <c r="N20" s="111">
        <v>7.5182</v>
      </c>
      <c r="O20" s="116"/>
      <c r="P20" s="111">
        <v>3.9099</v>
      </c>
      <c r="Q20" s="116"/>
      <c r="R20" s="111">
        <v>3.9099</v>
      </c>
      <c r="S20" s="116"/>
      <c r="T20" s="136">
        <f t="shared" si="0"/>
        <v>175.0171</v>
      </c>
      <c r="U20" s="116">
        <f t="shared" si="1"/>
        <v>147.8242</v>
      </c>
    </row>
    <row r="21" s="95" customFormat="1" ht="20.1" customHeight="1" spans="1:21">
      <c r="A21" s="110">
        <v>18</v>
      </c>
      <c r="B21" s="111">
        <v>34.9472</v>
      </c>
      <c r="C21" s="112">
        <v>35.2032</v>
      </c>
      <c r="D21" s="111">
        <v>42.1156</v>
      </c>
      <c r="E21" s="112">
        <v>40.8104</v>
      </c>
      <c r="F21" s="113">
        <v>48.759</v>
      </c>
      <c r="G21" s="112">
        <v>48.5878</v>
      </c>
      <c r="H21" s="113">
        <v>31.7753</v>
      </c>
      <c r="I21" s="112">
        <v>28.0983</v>
      </c>
      <c r="J21" s="113">
        <v>7.3542</v>
      </c>
      <c r="K21" s="116"/>
      <c r="L21" s="113">
        <v>10.0791</v>
      </c>
      <c r="M21" s="116"/>
      <c r="N21" s="111">
        <v>7.678</v>
      </c>
      <c r="O21" s="116"/>
      <c r="P21" s="111">
        <v>4.1541</v>
      </c>
      <c r="Q21" s="116"/>
      <c r="R21" s="111">
        <v>4.1541</v>
      </c>
      <c r="S21" s="116"/>
      <c r="T21" s="136">
        <f t="shared" si="0"/>
        <v>186.8625</v>
      </c>
      <c r="U21" s="116">
        <f t="shared" si="1"/>
        <v>152.6997</v>
      </c>
    </row>
    <row r="22" s="95" customFormat="1" ht="20.1" customHeight="1" spans="1:21">
      <c r="A22" s="110">
        <v>19</v>
      </c>
      <c r="B22" s="111">
        <v>35.0976</v>
      </c>
      <c r="C22" s="112">
        <v>34.768</v>
      </c>
      <c r="D22" s="111">
        <v>39.1552</v>
      </c>
      <c r="E22" s="112">
        <v>38.6104</v>
      </c>
      <c r="F22" s="113">
        <v>51.0126</v>
      </c>
      <c r="G22" s="112">
        <v>49.46</v>
      </c>
      <c r="H22" s="113">
        <v>31.7644</v>
      </c>
      <c r="I22" s="112">
        <v>31.0937</v>
      </c>
      <c r="J22" s="113">
        <v>7.5097</v>
      </c>
      <c r="K22" s="116"/>
      <c r="L22" s="113">
        <v>9.4662</v>
      </c>
      <c r="M22" s="116"/>
      <c r="N22" s="111">
        <v>8.3062</v>
      </c>
      <c r="O22" s="116"/>
      <c r="P22" s="111">
        <v>4.1004</v>
      </c>
      <c r="Q22" s="116"/>
      <c r="R22" s="111">
        <v>4.1004</v>
      </c>
      <c r="S22" s="116"/>
      <c r="T22" s="136">
        <f t="shared" si="0"/>
        <v>186.4123</v>
      </c>
      <c r="U22" s="116">
        <f t="shared" si="1"/>
        <v>153.9321</v>
      </c>
    </row>
    <row r="23" s="95" customFormat="1" ht="20.1" customHeight="1" spans="1:21">
      <c r="A23" s="110">
        <v>20</v>
      </c>
      <c r="B23" s="111">
        <v>36.4832</v>
      </c>
      <c r="C23" s="112">
        <v>35.6064</v>
      </c>
      <c r="D23" s="111">
        <v>37.1268</v>
      </c>
      <c r="E23" s="112">
        <v>39.4904</v>
      </c>
      <c r="F23" s="113">
        <v>49.8827</v>
      </c>
      <c r="G23" s="112">
        <v>50.1023</v>
      </c>
      <c r="H23" s="113">
        <v>32.411</v>
      </c>
      <c r="I23" s="112">
        <v>31.0508</v>
      </c>
      <c r="J23" s="113">
        <v>7.7746</v>
      </c>
      <c r="K23" s="116"/>
      <c r="L23" s="113">
        <v>9.5956</v>
      </c>
      <c r="M23" s="116"/>
      <c r="N23" s="111">
        <v>9.0896</v>
      </c>
      <c r="O23" s="116"/>
      <c r="P23" s="111">
        <v>3.9083</v>
      </c>
      <c r="Q23" s="116"/>
      <c r="R23" s="111">
        <v>3.9083</v>
      </c>
      <c r="S23" s="116"/>
      <c r="T23" s="136">
        <f t="shared" si="0"/>
        <v>186.2718</v>
      </c>
      <c r="U23" s="116">
        <f t="shared" si="1"/>
        <v>156.2499</v>
      </c>
    </row>
    <row r="24" s="95" customFormat="1" ht="20.1" customHeight="1" spans="1:21">
      <c r="A24" s="110">
        <v>21</v>
      </c>
      <c r="B24" s="111">
        <v>35.9968</v>
      </c>
      <c r="C24" s="112">
        <v>36.0544</v>
      </c>
      <c r="D24" s="111">
        <v>38.934</v>
      </c>
      <c r="E24" s="112">
        <v>42.6904</v>
      </c>
      <c r="F24" s="113">
        <v>52.1542</v>
      </c>
      <c r="G24" s="112">
        <v>49.9567</v>
      </c>
      <c r="H24" s="113">
        <v>32.5366</v>
      </c>
      <c r="I24" s="112">
        <v>30.0561</v>
      </c>
      <c r="J24" s="113">
        <v>7.737</v>
      </c>
      <c r="K24" s="116"/>
      <c r="L24" s="113">
        <v>9.7929</v>
      </c>
      <c r="M24" s="116"/>
      <c r="N24" s="111">
        <v>8.9421</v>
      </c>
      <c r="O24" s="116"/>
      <c r="P24" s="111">
        <v>3.791</v>
      </c>
      <c r="Q24" s="116"/>
      <c r="R24" s="111">
        <v>3.791</v>
      </c>
      <c r="S24" s="116"/>
      <c r="T24" s="136">
        <f t="shared" si="0"/>
        <v>189.8846</v>
      </c>
      <c r="U24" s="116">
        <f t="shared" si="1"/>
        <v>158.7576</v>
      </c>
    </row>
    <row r="25" s="95" customFormat="1" ht="20.1" customHeight="1" spans="1:21">
      <c r="A25" s="110">
        <v>22</v>
      </c>
      <c r="B25" s="111">
        <v>35.44</v>
      </c>
      <c r="C25" s="112">
        <v>35.168</v>
      </c>
      <c r="D25" s="111">
        <v>41.72</v>
      </c>
      <c r="E25" s="112">
        <v>41.5304</v>
      </c>
      <c r="F25" s="113">
        <v>52.062</v>
      </c>
      <c r="G25" s="112">
        <v>49.8612</v>
      </c>
      <c r="H25" s="113">
        <v>33.3227</v>
      </c>
      <c r="I25" s="112">
        <v>28.885</v>
      </c>
      <c r="J25" s="113">
        <v>7.4837</v>
      </c>
      <c r="K25" s="116"/>
      <c r="L25" s="113">
        <v>9.8717</v>
      </c>
      <c r="M25" s="116"/>
      <c r="N25" s="111">
        <v>8.9109</v>
      </c>
      <c r="O25" s="116"/>
      <c r="P25" s="111">
        <v>3.9833</v>
      </c>
      <c r="Q25" s="116"/>
      <c r="R25" s="111">
        <v>3.9833</v>
      </c>
      <c r="S25" s="116"/>
      <c r="T25" s="136">
        <f t="shared" si="0"/>
        <v>192.7943</v>
      </c>
      <c r="U25" s="116">
        <f t="shared" si="1"/>
        <v>155.4446</v>
      </c>
    </row>
    <row r="26" s="95" customFormat="1" ht="20.1" customHeight="1" spans="1:21">
      <c r="A26" s="110">
        <v>23</v>
      </c>
      <c r="B26" s="111">
        <v>36.1152</v>
      </c>
      <c r="C26" s="112">
        <v>34.9312</v>
      </c>
      <c r="D26" s="111">
        <v>40.8728</v>
      </c>
      <c r="E26" s="112">
        <v>40.4104</v>
      </c>
      <c r="F26" s="113">
        <v>49.4596</v>
      </c>
      <c r="G26" s="112">
        <v>49.7557</v>
      </c>
      <c r="H26" s="113">
        <v>32.33</v>
      </c>
      <c r="I26" s="112">
        <v>31.0627</v>
      </c>
      <c r="J26" s="113">
        <v>7.3624</v>
      </c>
      <c r="K26" s="116"/>
      <c r="L26" s="113">
        <v>9.4363</v>
      </c>
      <c r="M26" s="116"/>
      <c r="N26" s="111">
        <v>8.6526</v>
      </c>
      <c r="O26" s="116"/>
      <c r="P26" s="111">
        <v>3.5092</v>
      </c>
      <c r="Q26" s="116"/>
      <c r="R26" s="111">
        <v>3.5092</v>
      </c>
      <c r="S26" s="116"/>
      <c r="T26" s="136">
        <f t="shared" si="0"/>
        <v>187.7381</v>
      </c>
      <c r="U26" s="116">
        <f t="shared" si="1"/>
        <v>156.16</v>
      </c>
    </row>
    <row r="27" s="95" customFormat="1" ht="20.1" customHeight="1" spans="1:21">
      <c r="A27" s="110">
        <v>24</v>
      </c>
      <c r="B27" s="111">
        <v>36.176</v>
      </c>
      <c r="C27" s="112">
        <v>35.4464</v>
      </c>
      <c r="D27" s="111">
        <v>37.2804</v>
      </c>
      <c r="E27" s="112">
        <v>40.5304</v>
      </c>
      <c r="F27" s="113">
        <v>50.0593</v>
      </c>
      <c r="G27" s="112">
        <v>49.7566</v>
      </c>
      <c r="H27" s="113">
        <v>31.0705</v>
      </c>
      <c r="I27" s="112">
        <v>30.8676</v>
      </c>
      <c r="J27" s="113">
        <v>7.4781</v>
      </c>
      <c r="K27" s="116"/>
      <c r="L27" s="113">
        <v>9.6345</v>
      </c>
      <c r="M27" s="116"/>
      <c r="N27" s="111">
        <v>8.726</v>
      </c>
      <c r="O27" s="116"/>
      <c r="P27" s="111">
        <v>3.2201</v>
      </c>
      <c r="Q27" s="116"/>
      <c r="R27" s="111">
        <v>3.2201</v>
      </c>
      <c r="S27" s="116"/>
      <c r="T27" s="136">
        <f t="shared" si="0"/>
        <v>183.6449</v>
      </c>
      <c r="U27" s="116">
        <f t="shared" si="1"/>
        <v>156.601</v>
      </c>
    </row>
    <row r="28" s="95" customFormat="1" ht="20.1" customHeight="1" spans="1:21">
      <c r="A28" s="110">
        <v>25</v>
      </c>
      <c r="B28" s="111">
        <v>35.616</v>
      </c>
      <c r="C28" s="112">
        <v>35.8976</v>
      </c>
      <c r="D28" s="111">
        <v>39.158</v>
      </c>
      <c r="E28" s="112">
        <v>40.5304</v>
      </c>
      <c r="F28" s="113">
        <v>50.3829</v>
      </c>
      <c r="G28" s="112">
        <v>49.3922</v>
      </c>
      <c r="H28" s="113">
        <v>31.5503</v>
      </c>
      <c r="I28" s="112">
        <v>30.0199</v>
      </c>
      <c r="J28" s="113">
        <v>7.6918</v>
      </c>
      <c r="K28" s="116"/>
      <c r="L28" s="113">
        <v>9.64</v>
      </c>
      <c r="M28" s="116"/>
      <c r="N28" s="111">
        <v>8.7466</v>
      </c>
      <c r="O28" s="116"/>
      <c r="P28" s="111">
        <v>3.6825</v>
      </c>
      <c r="Q28" s="116"/>
      <c r="R28" s="111">
        <v>3.6825</v>
      </c>
      <c r="S28" s="116"/>
      <c r="T28" s="136">
        <f t="shared" si="0"/>
        <v>186.4681</v>
      </c>
      <c r="U28" s="116">
        <f t="shared" si="1"/>
        <v>155.8401</v>
      </c>
    </row>
    <row r="29" s="95" customFormat="1" ht="20.1" customHeight="1" spans="1:21">
      <c r="A29" s="110">
        <v>26</v>
      </c>
      <c r="B29" s="111">
        <v>36.32</v>
      </c>
      <c r="C29" s="112">
        <v>35.3632</v>
      </c>
      <c r="D29" s="111">
        <v>40.9444</v>
      </c>
      <c r="E29" s="112">
        <v>40.4904</v>
      </c>
      <c r="F29" s="113">
        <v>49.4893</v>
      </c>
      <c r="G29" s="112">
        <v>51.1155</v>
      </c>
      <c r="H29" s="113">
        <v>33.3736</v>
      </c>
      <c r="I29" s="112">
        <v>28.6319</v>
      </c>
      <c r="J29" s="113">
        <v>7.5256</v>
      </c>
      <c r="K29" s="116"/>
      <c r="L29" s="113">
        <v>9.2332</v>
      </c>
      <c r="M29" s="116"/>
      <c r="N29" s="111">
        <v>9.0612</v>
      </c>
      <c r="O29" s="116"/>
      <c r="P29" s="111">
        <v>3.8714</v>
      </c>
      <c r="Q29" s="116"/>
      <c r="R29" s="111">
        <v>3.8714</v>
      </c>
      <c r="S29" s="116"/>
      <c r="T29" s="136">
        <f t="shared" si="0"/>
        <v>189.8187</v>
      </c>
      <c r="U29" s="116">
        <f t="shared" si="1"/>
        <v>155.601</v>
      </c>
    </row>
    <row r="30" s="95" customFormat="1" ht="20.1" customHeight="1" spans="1:21">
      <c r="A30" s="110">
        <v>27</v>
      </c>
      <c r="B30" s="111">
        <v>35.7728</v>
      </c>
      <c r="C30" s="112">
        <v>35.0816</v>
      </c>
      <c r="D30" s="111">
        <v>38.1548</v>
      </c>
      <c r="E30" s="112">
        <v>40.8504</v>
      </c>
      <c r="F30" s="113">
        <v>51.2153</v>
      </c>
      <c r="G30" s="112">
        <v>52.1806</v>
      </c>
      <c r="H30" s="113">
        <v>31.4165</v>
      </c>
      <c r="I30" s="112">
        <v>28.4791</v>
      </c>
      <c r="J30" s="113">
        <v>7.9659</v>
      </c>
      <c r="K30" s="116"/>
      <c r="L30" s="113">
        <v>9.8639</v>
      </c>
      <c r="M30" s="116"/>
      <c r="N30" s="111">
        <v>7.8833</v>
      </c>
      <c r="O30" s="116"/>
      <c r="P30" s="111">
        <v>3.6556</v>
      </c>
      <c r="Q30" s="116"/>
      <c r="R30" s="111">
        <v>3.6556</v>
      </c>
      <c r="S30" s="116"/>
      <c r="T30" s="136">
        <f t="shared" si="0"/>
        <v>185.9281</v>
      </c>
      <c r="U30" s="116">
        <f t="shared" si="1"/>
        <v>156.5917</v>
      </c>
    </row>
    <row r="31" s="95" customFormat="1" ht="20.1" customHeight="1" spans="1:21">
      <c r="A31" s="110">
        <v>28</v>
      </c>
      <c r="B31" s="111">
        <v>35.6416</v>
      </c>
      <c r="C31" s="112">
        <v>35.696</v>
      </c>
      <c r="D31" s="114">
        <v>40.2368</v>
      </c>
      <c r="E31" s="112">
        <v>42.0904</v>
      </c>
      <c r="F31" s="113">
        <v>50.1139</v>
      </c>
      <c r="G31" s="112">
        <v>49.8821</v>
      </c>
      <c r="H31" s="113">
        <v>33.0174</v>
      </c>
      <c r="I31" s="112">
        <v>31.3094</v>
      </c>
      <c r="J31" s="113">
        <v>7.8066</v>
      </c>
      <c r="K31" s="116"/>
      <c r="L31" s="113">
        <v>9.8488</v>
      </c>
      <c r="M31" s="116"/>
      <c r="N31" s="111">
        <v>8.6291</v>
      </c>
      <c r="O31" s="116"/>
      <c r="P31" s="111">
        <v>3.5565</v>
      </c>
      <c r="Q31" s="116"/>
      <c r="R31" s="111">
        <v>3.5565</v>
      </c>
      <c r="S31" s="116"/>
      <c r="T31" s="136">
        <f t="shared" si="0"/>
        <v>188.8507</v>
      </c>
      <c r="U31" s="116">
        <f t="shared" si="1"/>
        <v>158.9779</v>
      </c>
    </row>
    <row r="32" s="95" customFormat="1" ht="20.1" customHeight="1" spans="1:21">
      <c r="A32" s="110"/>
      <c r="B32" s="111"/>
      <c r="C32" s="115"/>
      <c r="D32" s="111"/>
      <c r="E32" s="115"/>
      <c r="F32" s="113"/>
      <c r="G32" s="115"/>
      <c r="H32" s="113"/>
      <c r="I32" s="115"/>
      <c r="J32" s="113"/>
      <c r="K32" s="116"/>
      <c r="L32" s="113"/>
      <c r="M32" s="116"/>
      <c r="N32" s="111"/>
      <c r="O32" s="116"/>
      <c r="P32" s="111"/>
      <c r="Q32" s="116"/>
      <c r="R32" s="111"/>
      <c r="S32" s="116"/>
      <c r="T32" s="136"/>
      <c r="U32" s="116"/>
    </row>
    <row r="33" s="95" customFormat="1" ht="20.1" customHeight="1" spans="1:21">
      <c r="A33" s="110"/>
      <c r="B33" s="111"/>
      <c r="C33" s="116"/>
      <c r="D33" s="113"/>
      <c r="E33" s="116"/>
      <c r="F33" s="111"/>
      <c r="G33" s="117"/>
      <c r="H33" s="118"/>
      <c r="I33" s="117"/>
      <c r="J33" s="113"/>
      <c r="K33" s="117"/>
      <c r="L33" s="113"/>
      <c r="M33" s="117"/>
      <c r="N33" s="113"/>
      <c r="O33" s="116"/>
      <c r="P33" s="113"/>
      <c r="Q33" s="116"/>
      <c r="R33" s="113"/>
      <c r="S33" s="116"/>
      <c r="T33" s="136"/>
      <c r="U33" s="137"/>
    </row>
    <row r="34" s="95" customFormat="1" ht="20.1" customHeight="1" spans="1:21">
      <c r="A34" s="119"/>
      <c r="B34" s="120"/>
      <c r="C34" s="121"/>
      <c r="D34" s="122"/>
      <c r="E34" s="121"/>
      <c r="F34" s="120"/>
      <c r="G34" s="123"/>
      <c r="H34" s="124"/>
      <c r="I34" s="123"/>
      <c r="J34" s="122"/>
      <c r="K34" s="123"/>
      <c r="L34" s="122"/>
      <c r="M34" s="123"/>
      <c r="N34" s="122"/>
      <c r="O34" s="121"/>
      <c r="P34" s="122"/>
      <c r="Q34" s="121"/>
      <c r="R34" s="122"/>
      <c r="S34" s="121"/>
      <c r="T34" s="138"/>
      <c r="U34" s="139"/>
    </row>
    <row r="35" s="95" customFormat="1" ht="20.1" customHeight="1" spans="1:21">
      <c r="A35" s="125" t="s">
        <v>111</v>
      </c>
      <c r="B35" s="126">
        <f t="shared" ref="B35:U35" si="2">SUM(B4:B31)</f>
        <v>991.0816</v>
      </c>
      <c r="C35" s="127">
        <f t="shared" si="2"/>
        <v>971.5392</v>
      </c>
      <c r="D35" s="126">
        <f t="shared" si="2"/>
        <v>1113.7748</v>
      </c>
      <c r="E35" s="127">
        <f t="shared" si="2"/>
        <v>1055.8849</v>
      </c>
      <c r="F35" s="126">
        <f t="shared" si="2"/>
        <v>1419.1599</v>
      </c>
      <c r="G35" s="127">
        <f t="shared" si="2"/>
        <v>1324.468</v>
      </c>
      <c r="H35" s="126">
        <f t="shared" si="2"/>
        <v>898.1933</v>
      </c>
      <c r="I35" s="127">
        <f t="shared" si="2"/>
        <v>803.1786</v>
      </c>
      <c r="J35" s="126">
        <f t="shared" si="2"/>
        <v>213.5645</v>
      </c>
      <c r="K35" s="127">
        <f t="shared" si="2"/>
        <v>0</v>
      </c>
      <c r="L35" s="126">
        <f t="shared" si="2"/>
        <v>271.0618</v>
      </c>
      <c r="M35" s="127">
        <f t="shared" si="2"/>
        <v>0</v>
      </c>
      <c r="N35" s="126">
        <f t="shared" si="2"/>
        <v>238.7015</v>
      </c>
      <c r="O35" s="127">
        <f t="shared" si="2"/>
        <v>0</v>
      </c>
      <c r="P35" s="126">
        <f t="shared" si="2"/>
        <v>111.6635</v>
      </c>
      <c r="Q35" s="127">
        <f t="shared" si="2"/>
        <v>0</v>
      </c>
      <c r="R35" s="126">
        <f t="shared" ref="R35:S35" si="3">SUM(R4:R31)</f>
        <v>111.6635</v>
      </c>
      <c r="S35" s="127">
        <f t="shared" si="3"/>
        <v>0</v>
      </c>
      <c r="T35" s="126">
        <f t="shared" si="2"/>
        <v>5257.2009</v>
      </c>
      <c r="U35" s="127">
        <f t="shared" si="2"/>
        <v>4155.0707</v>
      </c>
    </row>
    <row r="36" s="95" customFormat="1" ht="20.1" customHeight="1" spans="1:21">
      <c r="A36" s="128" t="s">
        <v>112</v>
      </c>
      <c r="B36" s="129">
        <f t="shared" ref="B36:U36" si="4">AVERAGE(B4:B31)</f>
        <v>35.3957714285714</v>
      </c>
      <c r="C36" s="116">
        <f t="shared" si="4"/>
        <v>34.6978285714286</v>
      </c>
      <c r="D36" s="129">
        <f t="shared" si="4"/>
        <v>39.7776714285714</v>
      </c>
      <c r="E36" s="116">
        <f t="shared" si="4"/>
        <v>37.710175</v>
      </c>
      <c r="F36" s="129">
        <f t="shared" si="4"/>
        <v>50.6842821428571</v>
      </c>
      <c r="G36" s="116">
        <f t="shared" si="4"/>
        <v>47.3024285714286</v>
      </c>
      <c r="H36" s="129">
        <f t="shared" si="4"/>
        <v>32.0783321428571</v>
      </c>
      <c r="I36" s="116">
        <f t="shared" si="4"/>
        <v>28.68495</v>
      </c>
      <c r="J36" s="129">
        <f t="shared" si="4"/>
        <v>7.62730357142857</v>
      </c>
      <c r="K36" s="116" t="e">
        <f t="shared" si="4"/>
        <v>#DIV/0!</v>
      </c>
      <c r="L36" s="129">
        <f t="shared" si="4"/>
        <v>9.68077857142857</v>
      </c>
      <c r="M36" s="116" t="e">
        <f t="shared" si="4"/>
        <v>#DIV/0!</v>
      </c>
      <c r="N36" s="129">
        <f t="shared" si="4"/>
        <v>8.52505357142857</v>
      </c>
      <c r="O36" s="116" t="e">
        <f t="shared" si="4"/>
        <v>#DIV/0!</v>
      </c>
      <c r="P36" s="129">
        <f t="shared" si="4"/>
        <v>3.98798214285714</v>
      </c>
      <c r="Q36" s="116" t="e">
        <f t="shared" si="4"/>
        <v>#DIV/0!</v>
      </c>
      <c r="R36" s="129">
        <f t="shared" ref="R36:S36" si="5">AVERAGE(R4:R31)</f>
        <v>3.98798214285714</v>
      </c>
      <c r="S36" s="116" t="e">
        <f t="shared" si="5"/>
        <v>#DIV/0!</v>
      </c>
      <c r="T36" s="129">
        <f t="shared" si="4"/>
        <v>187.757175</v>
      </c>
      <c r="U36" s="116">
        <f t="shared" si="4"/>
        <v>148.395382142857</v>
      </c>
    </row>
    <row r="37" s="95" customFormat="1" ht="20.1" customHeight="1" spans="1:21">
      <c r="A37" s="130" t="s">
        <v>113</v>
      </c>
      <c r="B37" s="129">
        <f t="shared" ref="B37:U37" si="6">MAX(B4:B31)</f>
        <v>37.2</v>
      </c>
      <c r="C37" s="116">
        <f t="shared" si="6"/>
        <v>36.0544</v>
      </c>
      <c r="D37" s="129">
        <f t="shared" si="6"/>
        <v>43.4832</v>
      </c>
      <c r="E37" s="116">
        <f t="shared" si="6"/>
        <v>42.6904</v>
      </c>
      <c r="F37" s="129">
        <f t="shared" si="6"/>
        <v>55.8349</v>
      </c>
      <c r="G37" s="116">
        <f t="shared" si="6"/>
        <v>52.1806</v>
      </c>
      <c r="H37" s="129">
        <f t="shared" si="6"/>
        <v>34.7389</v>
      </c>
      <c r="I37" s="116">
        <f t="shared" si="6"/>
        <v>31.3094</v>
      </c>
      <c r="J37" s="129">
        <f t="shared" si="6"/>
        <v>8.0608</v>
      </c>
      <c r="K37" s="116">
        <f t="shared" si="6"/>
        <v>0</v>
      </c>
      <c r="L37" s="129">
        <f t="shared" si="6"/>
        <v>10.2277</v>
      </c>
      <c r="M37" s="116">
        <f t="shared" si="6"/>
        <v>0</v>
      </c>
      <c r="N37" s="129">
        <f t="shared" si="6"/>
        <v>9.4725</v>
      </c>
      <c r="O37" s="116">
        <f t="shared" si="6"/>
        <v>0</v>
      </c>
      <c r="P37" s="129">
        <f t="shared" si="6"/>
        <v>4.4729</v>
      </c>
      <c r="Q37" s="116">
        <f t="shared" si="6"/>
        <v>0</v>
      </c>
      <c r="R37" s="129">
        <f t="shared" ref="R37:S37" si="7">MAX(R4:R31)</f>
        <v>4.4729</v>
      </c>
      <c r="S37" s="116">
        <f t="shared" si="7"/>
        <v>0</v>
      </c>
      <c r="T37" s="129">
        <f t="shared" si="6"/>
        <v>200.225</v>
      </c>
      <c r="U37" s="116">
        <f t="shared" si="6"/>
        <v>158.9779</v>
      </c>
    </row>
    <row r="38" s="95" customFormat="1" ht="20.1" customHeight="1" spans="1:21">
      <c r="A38" s="131" t="s">
        <v>114</v>
      </c>
      <c r="B38" s="132">
        <f t="shared" ref="B38:U38" si="8">MIN(B4:B31)</f>
        <v>31.936</v>
      </c>
      <c r="C38" s="121">
        <f t="shared" si="8"/>
        <v>30.9536</v>
      </c>
      <c r="D38" s="132">
        <f t="shared" si="8"/>
        <v>30.7464</v>
      </c>
      <c r="E38" s="121">
        <f t="shared" si="8"/>
        <v>29.4504</v>
      </c>
      <c r="F38" s="132">
        <f t="shared" si="8"/>
        <v>43.7645</v>
      </c>
      <c r="G38" s="121">
        <f t="shared" si="8"/>
        <v>41.0599</v>
      </c>
      <c r="H38" s="132">
        <f t="shared" si="8"/>
        <v>27.0756</v>
      </c>
      <c r="I38" s="121">
        <f t="shared" si="8"/>
        <v>25.1161</v>
      </c>
      <c r="J38" s="132">
        <f t="shared" si="8"/>
        <v>6.9714</v>
      </c>
      <c r="K38" s="121">
        <f t="shared" si="8"/>
        <v>0</v>
      </c>
      <c r="L38" s="132">
        <f t="shared" si="8"/>
        <v>8.9276</v>
      </c>
      <c r="M38" s="121">
        <f t="shared" si="8"/>
        <v>0</v>
      </c>
      <c r="N38" s="132">
        <f t="shared" si="8"/>
        <v>6.7975</v>
      </c>
      <c r="O38" s="121">
        <f t="shared" si="8"/>
        <v>0</v>
      </c>
      <c r="P38" s="132">
        <f t="shared" si="8"/>
        <v>3.2201</v>
      </c>
      <c r="Q38" s="121">
        <f t="shared" si="8"/>
        <v>0</v>
      </c>
      <c r="R38" s="132">
        <f t="shared" ref="R38:S38" si="9">MIN(R4:R31)</f>
        <v>3.2201</v>
      </c>
      <c r="S38" s="121">
        <f t="shared" si="9"/>
        <v>0</v>
      </c>
      <c r="T38" s="132">
        <f t="shared" si="8"/>
        <v>162.0334</v>
      </c>
      <c r="U38" s="121">
        <f t="shared" si="8"/>
        <v>131.8673</v>
      </c>
    </row>
    <row r="40" s="93" customFormat="1" ht="14.25" spans="1:21">
      <c r="A40" s="96"/>
      <c r="B40" s="97"/>
      <c r="C40" s="98"/>
      <c r="D40" s="97"/>
      <c r="E40" s="98"/>
      <c r="F40" s="97"/>
      <c r="G40" s="98"/>
      <c r="H40" s="97"/>
      <c r="I40" s="97"/>
      <c r="J40" s="97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</row>
    <row r="41" s="93" customFormat="1" ht="14.25" spans="1:21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</row>
    <row r="42" s="93" customFormat="1" ht="14.25" spans="1:21">
      <c r="A42" s="96"/>
      <c r="B42" s="97"/>
      <c r="C42" s="97"/>
      <c r="D42" s="97"/>
      <c r="E42" s="97"/>
      <c r="F42" s="97"/>
      <c r="G42" s="97"/>
      <c r="H42" s="97"/>
      <c r="I42" s="97"/>
      <c r="J42" s="97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</row>
    <row r="43" s="93" customFormat="1" ht="14.25" spans="1:21">
      <c r="A43" s="96"/>
      <c r="B43" s="97"/>
      <c r="C43" s="97"/>
      <c r="D43" s="97"/>
      <c r="E43" s="97"/>
      <c r="F43" s="97"/>
      <c r="G43" s="97"/>
      <c r="H43" s="97"/>
      <c r="I43" s="97"/>
      <c r="J43" s="97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U39"/>
  <sheetViews>
    <sheetView workbookViewId="0">
      <pane xSplit="1" ySplit="3" topLeftCell="B4" activePane="bottomRight" state="frozenSplit"/>
      <selection/>
      <selection pane="topRight"/>
      <selection pane="bottomLeft"/>
      <selection pane="bottomRight" activeCell="A1" sqref="A1:U1"/>
    </sheetView>
  </sheetViews>
  <sheetFormatPr defaultColWidth="9" defaultRowHeight="13.5"/>
  <cols>
    <col min="1" max="1" width="15.4416666666667" style="77" customWidth="1"/>
    <col min="2" max="4" width="11.8833333333333" style="77" customWidth="1"/>
    <col min="5" max="5" width="10.6666666666667" style="77" customWidth="1"/>
    <col min="6" max="6" width="11.8833333333333" style="77" customWidth="1"/>
    <col min="7" max="19" width="10.6666666666667" style="77" customWidth="1"/>
  </cols>
  <sheetData>
    <row r="1" s="93" customFormat="1" ht="41.25" customHeight="1" spans="1:21">
      <c r="A1" s="2" t="s">
        <v>115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93" customFormat="1" ht="24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s="93" customFormat="1" ht="27.7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s="93" customFormat="1" ht="15.75" spans="1:21">
      <c r="A4" s="10">
        <v>1</v>
      </c>
      <c r="B4" s="15">
        <v>36.1376</v>
      </c>
      <c r="C4" s="12"/>
      <c r="D4" s="15">
        <v>41.3688</v>
      </c>
      <c r="E4" s="14"/>
      <c r="F4" s="15">
        <v>50.2404</v>
      </c>
      <c r="G4" s="16"/>
      <c r="H4" s="17">
        <v>33.516</v>
      </c>
      <c r="I4" s="57"/>
      <c r="J4" s="54">
        <v>7.7528</v>
      </c>
      <c r="K4" s="16"/>
      <c r="L4" s="54">
        <v>9.6005</v>
      </c>
      <c r="M4" s="16"/>
      <c r="N4" s="54">
        <v>8.8123</v>
      </c>
      <c r="O4" s="55"/>
      <c r="P4" s="56">
        <v>3.5153</v>
      </c>
      <c r="Q4" s="74"/>
      <c r="R4" s="56"/>
      <c r="S4" s="74"/>
      <c r="T4" s="56" t="e">
        <f>#REF!+D4+F4+H4+J4+L4+N4+P4</f>
        <v>#REF!</v>
      </c>
      <c r="U4" s="75">
        <f t="shared" ref="U4:U34" si="0">C4+E4+I4+K4+M4+O4+Q4+G4</f>
        <v>0</v>
      </c>
    </row>
    <row r="5" s="93" customFormat="1" ht="15.75" spans="1:21">
      <c r="A5" s="10">
        <v>2</v>
      </c>
      <c r="B5" s="19">
        <v>36.192</v>
      </c>
      <c r="C5" s="12"/>
      <c r="D5" s="19">
        <v>41.7144</v>
      </c>
      <c r="E5" s="18"/>
      <c r="F5" s="19">
        <v>49.3405</v>
      </c>
      <c r="G5" s="18"/>
      <c r="H5" s="20">
        <v>35.4423</v>
      </c>
      <c r="I5" s="57"/>
      <c r="J5" s="54">
        <v>7.6353</v>
      </c>
      <c r="K5" s="18"/>
      <c r="L5" s="54">
        <v>9.8034</v>
      </c>
      <c r="M5" s="18"/>
      <c r="N5" s="54">
        <v>7.5911</v>
      </c>
      <c r="O5" s="58"/>
      <c r="P5" s="56">
        <v>3.5308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s="93" customFormat="1" ht="15.75" spans="1:21">
      <c r="A6" s="10">
        <v>3</v>
      </c>
      <c r="B6" s="19">
        <v>36.3872</v>
      </c>
      <c r="C6" s="12"/>
      <c r="D6" s="19">
        <v>37.9056</v>
      </c>
      <c r="E6" s="12"/>
      <c r="F6" s="19">
        <v>51.7534</v>
      </c>
      <c r="G6" s="21"/>
      <c r="H6" s="20">
        <v>32.6268</v>
      </c>
      <c r="I6" s="57"/>
      <c r="J6" s="54">
        <v>7.6987</v>
      </c>
      <c r="K6" s="21"/>
      <c r="L6" s="54">
        <v>9.6563</v>
      </c>
      <c r="M6" s="21"/>
      <c r="N6" s="54">
        <v>8.7789</v>
      </c>
      <c r="O6" s="59"/>
      <c r="P6" s="56">
        <v>3.6286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36.8512</v>
      </c>
      <c r="C7" s="22"/>
      <c r="D7" s="19">
        <v>39.6876</v>
      </c>
      <c r="E7" s="22"/>
      <c r="F7" s="19">
        <v>52.9427</v>
      </c>
      <c r="G7" s="21"/>
      <c r="H7" s="20">
        <v>31.4706</v>
      </c>
      <c r="I7" s="57"/>
      <c r="J7" s="54">
        <v>7.8776</v>
      </c>
      <c r="K7" s="21"/>
      <c r="L7" s="54">
        <v>9.9541</v>
      </c>
      <c r="M7" s="21"/>
      <c r="N7" s="54">
        <v>7.7969</v>
      </c>
      <c r="O7" s="59"/>
      <c r="P7" s="56">
        <v>3.7292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36.5952</v>
      </c>
      <c r="C8" s="12"/>
      <c r="D8" s="19">
        <v>42.598</v>
      </c>
      <c r="E8" s="12"/>
      <c r="F8" s="19">
        <v>50.4976</v>
      </c>
      <c r="G8" s="21"/>
      <c r="H8" s="20">
        <v>31.5374</v>
      </c>
      <c r="I8" s="57"/>
      <c r="J8" s="54">
        <v>7.5885</v>
      </c>
      <c r="K8" s="21"/>
      <c r="L8" s="54">
        <v>9.5644</v>
      </c>
      <c r="M8" s="21"/>
      <c r="N8" s="54">
        <v>8.7191</v>
      </c>
      <c r="O8" s="59"/>
      <c r="P8" s="56">
        <v>3.6431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36.1184</v>
      </c>
      <c r="C9" s="12"/>
      <c r="D9" s="19">
        <v>37.6</v>
      </c>
      <c r="E9" s="12"/>
      <c r="F9" s="19">
        <v>51.7278</v>
      </c>
      <c r="G9" s="21"/>
      <c r="H9" s="20">
        <v>32.5398</v>
      </c>
      <c r="I9" s="57"/>
      <c r="J9" s="54">
        <v>7.8427</v>
      </c>
      <c r="K9" s="21"/>
      <c r="L9" s="54">
        <v>10.2856</v>
      </c>
      <c r="M9" s="21"/>
      <c r="N9" s="54">
        <v>7.6036</v>
      </c>
      <c r="O9" s="59"/>
      <c r="P9" s="56">
        <v>3.3562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35.2992</v>
      </c>
      <c r="C10" s="12"/>
      <c r="D10" s="19">
        <v>43.0356</v>
      </c>
      <c r="E10" s="12"/>
      <c r="F10" s="19">
        <v>53.8614</v>
      </c>
      <c r="G10" s="21"/>
      <c r="H10" s="20">
        <v>33.6131</v>
      </c>
      <c r="I10" s="57"/>
      <c r="J10" s="54">
        <v>7.9028</v>
      </c>
      <c r="K10" s="21"/>
      <c r="L10" s="54">
        <v>10.1147</v>
      </c>
      <c r="M10" s="21"/>
      <c r="N10" s="54">
        <v>7.9571</v>
      </c>
      <c r="O10" s="59"/>
      <c r="P10" s="56">
        <v>3.6409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36.4832</v>
      </c>
      <c r="C11" s="12"/>
      <c r="D11" s="19">
        <v>42.8928</v>
      </c>
      <c r="E11" s="12"/>
      <c r="F11" s="19">
        <v>53.0683</v>
      </c>
      <c r="G11" s="21"/>
      <c r="H11" s="20">
        <v>32.3474</v>
      </c>
      <c r="I11" s="57"/>
      <c r="J11" s="54">
        <v>7.8387</v>
      </c>
      <c r="K11" s="21"/>
      <c r="L11" s="54">
        <v>9.3843</v>
      </c>
      <c r="M11" s="21"/>
      <c r="N11" s="54">
        <v>9.1679</v>
      </c>
      <c r="O11" s="59"/>
      <c r="P11" s="56">
        <v>3.7615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35.9936</v>
      </c>
      <c r="C12" s="12"/>
      <c r="D12" s="19">
        <v>41.4308</v>
      </c>
      <c r="E12" s="12"/>
      <c r="F12" s="19">
        <v>54.4292</v>
      </c>
      <c r="G12" s="21"/>
      <c r="H12" s="20">
        <v>30.4746</v>
      </c>
      <c r="I12" s="57"/>
      <c r="J12" s="54">
        <v>7.5274</v>
      </c>
      <c r="K12" s="21"/>
      <c r="L12" s="54">
        <v>9.8189</v>
      </c>
      <c r="M12" s="21"/>
      <c r="N12" s="54">
        <v>8.7014</v>
      </c>
      <c r="O12" s="59"/>
      <c r="P12" s="56">
        <v>3.7581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37.5136</v>
      </c>
      <c r="C13" s="12"/>
      <c r="D13" s="19">
        <v>42.9112</v>
      </c>
      <c r="E13" s="12"/>
      <c r="F13" s="19">
        <v>51.249</v>
      </c>
      <c r="G13" s="21"/>
      <c r="H13" s="20">
        <v>32.0365</v>
      </c>
      <c r="I13" s="57"/>
      <c r="J13" s="54">
        <v>7.4891</v>
      </c>
      <c r="K13" s="21"/>
      <c r="L13" s="54">
        <v>9.57</v>
      </c>
      <c r="M13" s="21"/>
      <c r="N13" s="54">
        <v>8.8617</v>
      </c>
      <c r="O13" s="59"/>
      <c r="P13" s="56">
        <v>3.7773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36.5152</v>
      </c>
      <c r="C14" s="12"/>
      <c r="D14" s="19">
        <v>44.1456</v>
      </c>
      <c r="E14" s="22"/>
      <c r="F14" s="19">
        <v>52.1628</v>
      </c>
      <c r="G14" s="21"/>
      <c r="H14" s="20">
        <v>34.0048</v>
      </c>
      <c r="I14" s="57"/>
      <c r="J14" s="54">
        <v>7.5363</v>
      </c>
      <c r="K14" s="21"/>
      <c r="L14" s="54">
        <v>9.6927</v>
      </c>
      <c r="M14" s="21"/>
      <c r="N14" s="54">
        <v>9.0486</v>
      </c>
      <c r="O14" s="59"/>
      <c r="P14" s="56">
        <v>3.7412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36.5184</v>
      </c>
      <c r="C15" s="12"/>
      <c r="D15" s="19">
        <v>43.0608</v>
      </c>
      <c r="E15" s="12"/>
      <c r="F15" s="19">
        <v>53.0219</v>
      </c>
      <c r="G15" s="21"/>
      <c r="H15" s="20">
        <v>34.0048</v>
      </c>
      <c r="I15" s="57"/>
      <c r="J15" s="54">
        <v>7.5825</v>
      </c>
      <c r="K15" s="21"/>
      <c r="L15" s="54">
        <v>9.6239</v>
      </c>
      <c r="M15" s="21"/>
      <c r="N15" s="54">
        <v>8.633</v>
      </c>
      <c r="O15" s="59"/>
      <c r="P15" s="56">
        <v>3.6584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37.4144</v>
      </c>
      <c r="C16" s="12"/>
      <c r="D16" s="15">
        <v>40.9952</v>
      </c>
      <c r="E16" s="12"/>
      <c r="F16" s="19">
        <v>53.8541</v>
      </c>
      <c r="G16" s="21"/>
      <c r="H16" s="20">
        <v>34.4827</v>
      </c>
      <c r="I16" s="57"/>
      <c r="J16" s="54">
        <v>7.6938</v>
      </c>
      <c r="K16" s="21"/>
      <c r="L16" s="54">
        <v>10.0824</v>
      </c>
      <c r="M16" s="21"/>
      <c r="N16" s="54">
        <v>8.1866</v>
      </c>
      <c r="O16" s="59"/>
      <c r="P16" s="56">
        <v>3.8014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37.8656</v>
      </c>
      <c r="C17" s="12"/>
      <c r="D17" s="19">
        <v>44.1052</v>
      </c>
      <c r="E17" s="12"/>
      <c r="F17" s="19">
        <v>55.9034</v>
      </c>
      <c r="G17" s="21"/>
      <c r="H17" s="20">
        <v>33.2863</v>
      </c>
      <c r="I17" s="57"/>
      <c r="J17" s="54">
        <v>7.5494</v>
      </c>
      <c r="K17" s="21"/>
      <c r="L17" s="54">
        <v>10.3072</v>
      </c>
      <c r="M17" s="21"/>
      <c r="N17" s="54">
        <v>8.1639</v>
      </c>
      <c r="O17" s="59"/>
      <c r="P17" s="56">
        <v>3.8612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37.7792</v>
      </c>
      <c r="C18" s="12"/>
      <c r="D18" s="19">
        <v>43.9428</v>
      </c>
      <c r="E18" s="12"/>
      <c r="F18" s="19">
        <v>57.8365</v>
      </c>
      <c r="G18" s="21"/>
      <c r="H18" s="20">
        <v>33.3722</v>
      </c>
      <c r="I18" s="57"/>
      <c r="J18" s="54">
        <v>7.7044</v>
      </c>
      <c r="K18" s="21"/>
      <c r="L18" s="54">
        <v>9.8578</v>
      </c>
      <c r="M18" s="21"/>
      <c r="N18" s="54">
        <v>7.7757</v>
      </c>
      <c r="O18" s="59"/>
      <c r="P18" s="56">
        <v>3.8442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36.6144</v>
      </c>
      <c r="C19" s="12"/>
      <c r="D19" s="19">
        <v>44.1188</v>
      </c>
      <c r="E19" s="12"/>
      <c r="F19" s="19">
        <v>56.5848</v>
      </c>
      <c r="G19" s="21"/>
      <c r="H19" s="20">
        <v>33.1419</v>
      </c>
      <c r="I19" s="57"/>
      <c r="J19" s="54">
        <v>7.6232</v>
      </c>
      <c r="K19" s="21"/>
      <c r="L19" s="54">
        <v>9.5164</v>
      </c>
      <c r="M19" s="21"/>
      <c r="N19" s="54">
        <v>9.4973</v>
      </c>
      <c r="O19" s="59"/>
      <c r="P19" s="56">
        <v>3.8592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37.0912</v>
      </c>
      <c r="C20" s="12"/>
      <c r="D20" s="19">
        <v>44.1312</v>
      </c>
      <c r="E20" s="12"/>
      <c r="F20" s="19">
        <v>55.7104</v>
      </c>
      <c r="G20" s="21"/>
      <c r="H20" s="20">
        <v>33.4201</v>
      </c>
      <c r="I20" s="57"/>
      <c r="J20" s="54">
        <v>7.8039</v>
      </c>
      <c r="K20" s="21"/>
      <c r="L20" s="54">
        <v>9.6612</v>
      </c>
      <c r="M20" s="21"/>
      <c r="N20" s="54">
        <v>9.2742</v>
      </c>
      <c r="O20" s="59"/>
      <c r="P20" s="56">
        <v>3.7591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38.3808</v>
      </c>
      <c r="C21" s="12"/>
      <c r="D21" s="19">
        <v>41.6252</v>
      </c>
      <c r="E21" s="12"/>
      <c r="F21" s="19">
        <v>52.7427</v>
      </c>
      <c r="G21" s="21"/>
      <c r="H21" s="20">
        <v>35.664</v>
      </c>
      <c r="I21" s="57"/>
      <c r="J21" s="54">
        <v>7.6885</v>
      </c>
      <c r="K21" s="21"/>
      <c r="L21" s="54">
        <v>9.4775</v>
      </c>
      <c r="M21" s="21"/>
      <c r="N21" s="54">
        <v>9.3957</v>
      </c>
      <c r="O21" s="59"/>
      <c r="P21" s="56">
        <v>3.7583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36.3072</v>
      </c>
      <c r="C22" s="12"/>
      <c r="D22" s="19">
        <v>42.9184</v>
      </c>
      <c r="E22" s="12"/>
      <c r="F22" s="19">
        <v>57.2119</v>
      </c>
      <c r="G22" s="21"/>
      <c r="H22" s="20">
        <v>32.7992</v>
      </c>
      <c r="I22" s="57"/>
      <c r="J22" s="54">
        <v>7.7586</v>
      </c>
      <c r="K22" s="21"/>
      <c r="L22" s="54">
        <v>9.2681</v>
      </c>
      <c r="M22" s="21"/>
      <c r="N22" s="54">
        <v>9.2351</v>
      </c>
      <c r="O22" s="59"/>
      <c r="P22" s="56">
        <v>3.7849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37.0661</v>
      </c>
      <c r="C23" s="12"/>
      <c r="D23" s="19">
        <v>42.9712</v>
      </c>
      <c r="E23" s="12"/>
      <c r="F23" s="19">
        <v>54.4243</v>
      </c>
      <c r="G23" s="21"/>
      <c r="H23" s="20">
        <v>32.5254</v>
      </c>
      <c r="I23" s="57"/>
      <c r="J23" s="54">
        <v>7.7434</v>
      </c>
      <c r="K23" s="21"/>
      <c r="L23" s="54">
        <v>9.223</v>
      </c>
      <c r="M23" s="21"/>
      <c r="N23" s="54">
        <v>9.0553</v>
      </c>
      <c r="O23" s="59"/>
      <c r="P23" s="56">
        <v>3.7573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37.4253</v>
      </c>
      <c r="C24" s="12"/>
      <c r="D24" s="19">
        <v>42.6124</v>
      </c>
      <c r="E24" s="12"/>
      <c r="F24" s="19">
        <v>55.9039</v>
      </c>
      <c r="G24" s="21"/>
      <c r="H24" s="20">
        <v>33.6521</v>
      </c>
      <c r="I24" s="57"/>
      <c r="J24" s="54">
        <v>7.6887</v>
      </c>
      <c r="K24" s="21"/>
      <c r="L24" s="54">
        <v>9.8076</v>
      </c>
      <c r="M24" s="21"/>
      <c r="N24" s="54">
        <v>9.2532</v>
      </c>
      <c r="O24" s="59"/>
      <c r="P24" s="56">
        <v>3.5655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37.2397</v>
      </c>
      <c r="C25" s="12"/>
      <c r="D25" s="19">
        <v>42.9056</v>
      </c>
      <c r="E25" s="12"/>
      <c r="F25" s="19">
        <v>56.6547</v>
      </c>
      <c r="G25" s="21"/>
      <c r="H25" s="20">
        <v>34.5138</v>
      </c>
      <c r="I25" s="57"/>
      <c r="J25" s="54">
        <v>7.9882</v>
      </c>
      <c r="K25" s="21"/>
      <c r="L25" s="54">
        <v>9.595</v>
      </c>
      <c r="M25" s="21"/>
      <c r="N25" s="54">
        <v>9.3942</v>
      </c>
      <c r="O25" s="59"/>
      <c r="P25" s="56">
        <v>3.6598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37.0349</v>
      </c>
      <c r="C26" s="12"/>
      <c r="D26" s="19">
        <v>43.832</v>
      </c>
      <c r="E26" s="12"/>
      <c r="F26" s="19">
        <v>56.336</v>
      </c>
      <c r="G26" s="21"/>
      <c r="H26" s="20">
        <v>33.5395</v>
      </c>
      <c r="I26" s="57"/>
      <c r="J26" s="54">
        <v>7.7459</v>
      </c>
      <c r="K26" s="21"/>
      <c r="L26" s="54">
        <v>9.7202</v>
      </c>
      <c r="M26" s="21"/>
      <c r="N26" s="54">
        <v>9.5018</v>
      </c>
      <c r="O26" s="59"/>
      <c r="P26" s="56">
        <v>3.6444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37.6621</v>
      </c>
      <c r="C27" s="12"/>
      <c r="D27" s="19">
        <v>44.6128</v>
      </c>
      <c r="E27" s="12"/>
      <c r="F27" s="19">
        <v>56.1957</v>
      </c>
      <c r="G27" s="21"/>
      <c r="H27" s="20">
        <v>34.0896</v>
      </c>
      <c r="I27" s="57"/>
      <c r="J27" s="54">
        <v>7.7414</v>
      </c>
      <c r="K27" s="21"/>
      <c r="L27" s="54">
        <v>10.0362</v>
      </c>
      <c r="M27" s="21"/>
      <c r="N27" s="54">
        <v>9.6437</v>
      </c>
      <c r="O27" s="59"/>
      <c r="P27" s="56">
        <v>3.6399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37.0784</v>
      </c>
      <c r="C28" s="12"/>
      <c r="D28" s="15">
        <v>44.122</v>
      </c>
      <c r="E28" s="12"/>
      <c r="F28" s="19">
        <v>57.5852</v>
      </c>
      <c r="G28" s="21"/>
      <c r="H28" s="20">
        <v>35.2478</v>
      </c>
      <c r="I28" s="57"/>
      <c r="J28" s="54">
        <v>8.0703</v>
      </c>
      <c r="K28" s="21"/>
      <c r="L28" s="54">
        <v>9.9367</v>
      </c>
      <c r="M28" s="21"/>
      <c r="N28" s="54">
        <v>9.441</v>
      </c>
      <c r="O28" s="59"/>
      <c r="P28" s="56">
        <v>3.6944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37.3792</v>
      </c>
      <c r="C29" s="12"/>
      <c r="D29" s="19">
        <v>44.0392</v>
      </c>
      <c r="E29" s="12"/>
      <c r="F29" s="19">
        <v>54.4156</v>
      </c>
      <c r="G29" s="21"/>
      <c r="H29" s="23">
        <v>35.4787</v>
      </c>
      <c r="I29" s="18"/>
      <c r="J29" s="54">
        <v>7.9425</v>
      </c>
      <c r="K29" s="21"/>
      <c r="L29" s="54">
        <v>10.1631</v>
      </c>
      <c r="M29" s="21"/>
      <c r="N29" s="54">
        <v>8.5341</v>
      </c>
      <c r="O29" s="59"/>
      <c r="P29" s="56">
        <v>3.701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36.5888</v>
      </c>
      <c r="C30" s="12"/>
      <c r="D30" s="19">
        <v>42.8492</v>
      </c>
      <c r="E30" s="18"/>
      <c r="F30" s="19">
        <v>55.0901</v>
      </c>
      <c r="G30" s="18"/>
      <c r="H30" s="23">
        <v>35.1848</v>
      </c>
      <c r="I30" s="18"/>
      <c r="J30" s="54">
        <v>7.6823</v>
      </c>
      <c r="K30" s="18"/>
      <c r="L30" s="54">
        <v>9.7356</v>
      </c>
      <c r="M30" s="18"/>
      <c r="N30" s="54">
        <v>9.082</v>
      </c>
      <c r="O30" s="58"/>
      <c r="P30" s="56">
        <v>3.4876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37.5168</v>
      </c>
      <c r="C31" s="12"/>
      <c r="D31" s="19">
        <v>41.5972</v>
      </c>
      <c r="E31" s="18"/>
      <c r="F31" s="19">
        <v>57.747</v>
      </c>
      <c r="G31" s="18"/>
      <c r="H31" s="23">
        <v>35.2486</v>
      </c>
      <c r="I31" s="18"/>
      <c r="J31" s="54">
        <v>7.8237</v>
      </c>
      <c r="K31" s="18"/>
      <c r="L31" s="54">
        <v>9.6706</v>
      </c>
      <c r="M31" s="18"/>
      <c r="N31" s="54">
        <v>9.2442</v>
      </c>
      <c r="O31" s="58"/>
      <c r="P31" s="56">
        <v>3.6864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37.0064</v>
      </c>
      <c r="C32" s="12"/>
      <c r="D32" s="19">
        <v>44.9968</v>
      </c>
      <c r="E32" s="18"/>
      <c r="F32" s="19">
        <v>58.0405</v>
      </c>
      <c r="G32" s="18"/>
      <c r="H32" s="23">
        <v>33.8219</v>
      </c>
      <c r="I32" s="18"/>
      <c r="J32" s="54">
        <v>7.6367</v>
      </c>
      <c r="K32" s="18"/>
      <c r="L32" s="54">
        <v>10.0885</v>
      </c>
      <c r="M32" s="18"/>
      <c r="N32" s="54">
        <v>9.6978</v>
      </c>
      <c r="O32" s="58"/>
      <c r="P32" s="56">
        <v>3.826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38.2912</v>
      </c>
      <c r="C33" s="12"/>
      <c r="D33" s="19">
        <v>44.552</v>
      </c>
      <c r="E33" s="18"/>
      <c r="F33" s="19">
        <v>56.5146</v>
      </c>
      <c r="G33" s="18"/>
      <c r="H33" s="23">
        <v>33.3109</v>
      </c>
      <c r="I33" s="18"/>
      <c r="J33" s="54">
        <v>7.7701</v>
      </c>
      <c r="K33" s="18"/>
      <c r="L33" s="54">
        <v>9.8997</v>
      </c>
      <c r="M33" s="18"/>
      <c r="N33" s="54">
        <v>9.5706</v>
      </c>
      <c r="O33" s="58"/>
      <c r="P33" s="56">
        <v>3.8622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>
        <v>37.9104</v>
      </c>
      <c r="C34" s="12"/>
      <c r="D34" s="19">
        <v>44.2728</v>
      </c>
      <c r="E34" s="18"/>
      <c r="F34" s="19">
        <v>56.0787</v>
      </c>
      <c r="G34" s="18"/>
      <c r="H34" s="23">
        <v>35.2997</v>
      </c>
      <c r="I34" s="18"/>
      <c r="J34" s="54">
        <v>7.9898</v>
      </c>
      <c r="K34" s="18"/>
      <c r="L34" s="54">
        <v>9.8925</v>
      </c>
      <c r="M34" s="18"/>
      <c r="N34" s="54">
        <v>9.4955</v>
      </c>
      <c r="O34" s="58"/>
      <c r="P34" s="56">
        <v>3.9616</v>
      </c>
      <c r="Q34" s="58"/>
      <c r="R34" s="56"/>
      <c r="S34" s="58"/>
      <c r="T34" s="56" t="e">
        <f>#REF!+D34+F34+H34+J34+L34+N34+P34</f>
        <v>#REF!</v>
      </c>
      <c r="U34" s="75">
        <f t="shared" si="0"/>
        <v>0</v>
      </c>
    </row>
    <row r="35" ht="16.5" spans="1:21">
      <c r="A35" s="24"/>
      <c r="B35" s="25"/>
      <c r="C35" s="26"/>
      <c r="D35" s="27"/>
      <c r="E35" s="28"/>
      <c r="F35" s="29"/>
      <c r="G35" s="28"/>
      <c r="H35" s="94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1323.5512</v>
      </c>
      <c r="E36" s="33">
        <f t="shared" si="1"/>
        <v>0</v>
      </c>
      <c r="F36" s="32">
        <f t="shared" si="1"/>
        <v>1689.1251</v>
      </c>
      <c r="G36" s="35">
        <f t="shared" si="1"/>
        <v>0</v>
      </c>
      <c r="H36" s="54">
        <f t="shared" si="1"/>
        <v>1041.6933</v>
      </c>
      <c r="I36" s="35">
        <f t="shared" si="1"/>
        <v>0</v>
      </c>
      <c r="J36" s="34">
        <f t="shared" si="1"/>
        <v>239.9172</v>
      </c>
      <c r="K36" s="35">
        <f t="shared" si="1"/>
        <v>0</v>
      </c>
      <c r="L36" s="32">
        <f t="shared" si="1"/>
        <v>303.0081</v>
      </c>
      <c r="M36" s="33">
        <f t="shared" si="1"/>
        <v>0</v>
      </c>
      <c r="N36" s="34">
        <f t="shared" si="1"/>
        <v>275.1135</v>
      </c>
      <c r="O36" s="70">
        <f t="shared" si="1"/>
        <v>0</v>
      </c>
      <c r="P36" s="32">
        <f t="shared" si="1"/>
        <v>114.895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42.6952</v>
      </c>
      <c r="E37" s="39" t="e">
        <f t="shared" si="4"/>
        <v>#DIV/0!</v>
      </c>
      <c r="F37" s="38">
        <f t="shared" si="4"/>
        <v>54.4879064516129</v>
      </c>
      <c r="G37" s="41" t="e">
        <f t="shared" si="4"/>
        <v>#DIV/0!</v>
      </c>
      <c r="H37" s="40">
        <f t="shared" si="4"/>
        <v>33.6030096774194</v>
      </c>
      <c r="I37" s="41" t="e">
        <f t="shared" si="4"/>
        <v>#DIV/0!</v>
      </c>
      <c r="J37" s="40">
        <f t="shared" si="4"/>
        <v>7.73926451612903</v>
      </c>
      <c r="K37" s="41" t="e">
        <f t="shared" si="4"/>
        <v>#DIV/0!</v>
      </c>
      <c r="L37" s="38">
        <f t="shared" si="4"/>
        <v>9.77445483870968</v>
      </c>
      <c r="M37" s="41" t="e">
        <f t="shared" si="4"/>
        <v>#DIV/0!</v>
      </c>
      <c r="N37" s="40">
        <f t="shared" si="4"/>
        <v>8.87462903225806</v>
      </c>
      <c r="O37" s="71" t="e">
        <f t="shared" si="4"/>
        <v>#DIV/0!</v>
      </c>
      <c r="P37" s="38">
        <f t="shared" si="4"/>
        <v>3.70629032258065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44.9968</v>
      </c>
      <c r="E38" s="39">
        <f t="shared" si="6"/>
        <v>0</v>
      </c>
      <c r="F38" s="38">
        <f t="shared" si="6"/>
        <v>58.0405</v>
      </c>
      <c r="G38" s="44">
        <f t="shared" si="6"/>
        <v>0</v>
      </c>
      <c r="H38" s="38">
        <f t="shared" si="6"/>
        <v>35.664</v>
      </c>
      <c r="I38" s="41">
        <f t="shared" si="6"/>
        <v>0</v>
      </c>
      <c r="J38" s="40">
        <f t="shared" si="6"/>
        <v>8.0703</v>
      </c>
      <c r="K38" s="41">
        <f t="shared" si="6"/>
        <v>0</v>
      </c>
      <c r="L38" s="38">
        <f t="shared" si="6"/>
        <v>10.3072</v>
      </c>
      <c r="M38" s="41">
        <f t="shared" si="6"/>
        <v>0</v>
      </c>
      <c r="N38" s="40">
        <f t="shared" si="6"/>
        <v>9.6978</v>
      </c>
      <c r="O38" s="71">
        <f t="shared" si="6"/>
        <v>0</v>
      </c>
      <c r="P38" s="38">
        <f t="shared" si="6"/>
        <v>3.9616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37.6</v>
      </c>
      <c r="E39" s="48">
        <f t="shared" si="8"/>
        <v>0</v>
      </c>
      <c r="F39" s="47">
        <f t="shared" si="8"/>
        <v>49.3405</v>
      </c>
      <c r="G39" s="50">
        <f t="shared" si="8"/>
        <v>0</v>
      </c>
      <c r="H39" s="47">
        <f t="shared" si="8"/>
        <v>30.4746</v>
      </c>
      <c r="I39" s="72">
        <f t="shared" si="8"/>
        <v>0</v>
      </c>
      <c r="J39" s="49">
        <f t="shared" si="8"/>
        <v>7.4891</v>
      </c>
      <c r="K39" s="72">
        <f t="shared" si="8"/>
        <v>0</v>
      </c>
      <c r="L39" s="47">
        <f t="shared" si="8"/>
        <v>9.223</v>
      </c>
      <c r="M39" s="72">
        <f t="shared" si="8"/>
        <v>0</v>
      </c>
      <c r="N39" s="49">
        <f t="shared" si="8"/>
        <v>7.5911</v>
      </c>
      <c r="O39" s="73">
        <f t="shared" si="8"/>
        <v>0</v>
      </c>
      <c r="P39" s="47">
        <f t="shared" si="8"/>
        <v>3.3562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>
    <tabColor indexed="13"/>
  </sheetPr>
  <dimension ref="A1:U39"/>
  <sheetViews>
    <sheetView workbookViewId="0">
      <pane xSplit="1" ySplit="3" topLeftCell="B4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14.8833333333333" style="1" customWidth="1"/>
    <col min="2" max="2" width="12.3333333333333" style="1" customWidth="1"/>
    <col min="3" max="3" width="10.6666666666667" style="1" customWidth="1"/>
    <col min="4" max="4" width="11.6666666666667" style="1" customWidth="1"/>
    <col min="5" max="5" width="11" style="1" customWidth="1"/>
    <col min="6" max="6" width="9.775" style="1" customWidth="1"/>
    <col min="7" max="7" width="9.21666666666667" style="1" customWidth="1"/>
    <col min="8" max="9" width="9" style="1" customWidth="1"/>
    <col min="10" max="10" width="9.775" style="1" customWidth="1"/>
    <col min="11" max="11" width="9.33333333333333" style="1" customWidth="1"/>
    <col min="12" max="12" width="10.4416666666667" style="1" customWidth="1"/>
    <col min="13" max="15" width="9.21666666666667" style="1" customWidth="1"/>
    <col min="16" max="16" width="10.6666666666667" style="1" customWidth="1"/>
    <col min="17" max="17" width="10" style="1" customWidth="1"/>
    <col min="18" max="18" width="10.6666666666667" style="1" customWidth="1"/>
    <col min="19" max="19" width="10" style="1" customWidth="1"/>
  </cols>
  <sheetData>
    <row r="1" ht="45.75" customHeight="1" spans="1:21">
      <c r="A1" s="2" t="s">
        <v>116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41.25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4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37.2512</v>
      </c>
      <c r="C4" s="12"/>
      <c r="D4" s="15">
        <v>44.3408</v>
      </c>
      <c r="E4" s="14"/>
      <c r="F4" s="15">
        <v>55.1889</v>
      </c>
      <c r="G4" s="16"/>
      <c r="H4" s="17">
        <v>37.2789</v>
      </c>
      <c r="I4" s="53"/>
      <c r="J4" s="54">
        <v>7.36</v>
      </c>
      <c r="K4" s="16"/>
      <c r="L4" s="54">
        <v>9.6258</v>
      </c>
      <c r="M4" s="16"/>
      <c r="N4" s="54">
        <v>9.4786</v>
      </c>
      <c r="O4" s="55"/>
      <c r="P4" s="56">
        <v>4.1101</v>
      </c>
      <c r="Q4" s="74"/>
      <c r="R4" s="56"/>
      <c r="S4" s="74"/>
      <c r="T4" s="56" t="e">
        <f>#REF!+D4+F4+H4+J4+L4+N4+P4</f>
        <v>#REF!</v>
      </c>
      <c r="U4" s="75">
        <f t="shared" ref="U4:U33" si="0">C4+E4+I4+K4+M4+O4+Q4+G4</f>
        <v>0</v>
      </c>
    </row>
    <row r="5" ht="15.75" spans="1:21">
      <c r="A5" s="10">
        <v>2</v>
      </c>
      <c r="B5" s="19">
        <v>37.0592</v>
      </c>
      <c r="C5" s="12"/>
      <c r="D5" s="19">
        <v>43.384</v>
      </c>
      <c r="E5" s="18"/>
      <c r="F5" s="19">
        <v>49.3405</v>
      </c>
      <c r="G5" s="18"/>
      <c r="H5" s="20">
        <v>29.568</v>
      </c>
      <c r="I5" s="57"/>
      <c r="J5" s="54">
        <v>7.182</v>
      </c>
      <c r="K5" s="18"/>
      <c r="L5" s="54">
        <v>9.2345</v>
      </c>
      <c r="M5" s="18"/>
      <c r="N5" s="54">
        <v>8.6678</v>
      </c>
      <c r="O5" s="58"/>
      <c r="P5" s="56">
        <v>3.9723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37.3024</v>
      </c>
      <c r="C6" s="12"/>
      <c r="D6" s="19">
        <v>37.5648</v>
      </c>
      <c r="E6" s="12"/>
      <c r="F6" s="19">
        <v>50.4463</v>
      </c>
      <c r="G6" s="21"/>
      <c r="H6" s="20">
        <v>33.303</v>
      </c>
      <c r="I6" s="57"/>
      <c r="J6" s="54">
        <v>7.2238</v>
      </c>
      <c r="K6" s="21"/>
      <c r="L6" s="54">
        <v>9.1608</v>
      </c>
      <c r="M6" s="21"/>
      <c r="N6" s="54">
        <v>8.4033</v>
      </c>
      <c r="O6" s="59"/>
      <c r="P6" s="56">
        <v>3.3643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37.072</v>
      </c>
      <c r="C7" s="22"/>
      <c r="D7" s="19">
        <v>39.7944</v>
      </c>
      <c r="E7" s="22"/>
      <c r="F7" s="19">
        <v>50.4097</v>
      </c>
      <c r="G7" s="21"/>
      <c r="H7" s="20">
        <v>30.2819</v>
      </c>
      <c r="I7" s="57"/>
      <c r="J7" s="54">
        <v>6.9806</v>
      </c>
      <c r="K7" s="21"/>
      <c r="L7" s="54">
        <v>8.5358</v>
      </c>
      <c r="M7" s="21"/>
      <c r="N7" s="54">
        <v>8.6671</v>
      </c>
      <c r="O7" s="59"/>
      <c r="P7" s="56">
        <v>3.67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37.174</v>
      </c>
      <c r="C8" s="12"/>
      <c r="D8" s="19">
        <v>42.0996</v>
      </c>
      <c r="E8" s="12"/>
      <c r="F8" s="19">
        <v>54.9044</v>
      </c>
      <c r="G8" s="21"/>
      <c r="H8" s="20">
        <v>32.9766</v>
      </c>
      <c r="I8" s="57"/>
      <c r="J8" s="54">
        <v>7.0845</v>
      </c>
      <c r="K8" s="21"/>
      <c r="L8" s="54">
        <v>9.1663</v>
      </c>
      <c r="M8" s="21"/>
      <c r="N8" s="54">
        <v>9.2981</v>
      </c>
      <c r="O8" s="59"/>
      <c r="P8" s="56">
        <v>3.5241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36.6624</v>
      </c>
      <c r="C9" s="12"/>
      <c r="D9" s="19">
        <v>43.632</v>
      </c>
      <c r="E9" s="12"/>
      <c r="F9" s="19">
        <v>56.6487</v>
      </c>
      <c r="G9" s="21"/>
      <c r="H9" s="20">
        <v>34.9767</v>
      </c>
      <c r="I9" s="57"/>
      <c r="J9" s="54">
        <v>7.6883</v>
      </c>
      <c r="K9" s="21"/>
      <c r="L9" s="54">
        <v>9.4892</v>
      </c>
      <c r="M9" s="21"/>
      <c r="N9" s="54">
        <v>9.446</v>
      </c>
      <c r="O9" s="59"/>
      <c r="P9" s="56">
        <v>3.6801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37.4976</v>
      </c>
      <c r="C10" s="12"/>
      <c r="D10" s="19">
        <v>43.6928</v>
      </c>
      <c r="E10" s="12"/>
      <c r="F10" s="19">
        <v>55.2873</v>
      </c>
      <c r="G10" s="21"/>
      <c r="H10" s="20">
        <v>36.2124</v>
      </c>
      <c r="I10" s="57"/>
      <c r="J10" s="54">
        <v>7.2769</v>
      </c>
      <c r="K10" s="21"/>
      <c r="L10" s="54">
        <v>9.577</v>
      </c>
      <c r="M10" s="21"/>
      <c r="N10" s="54">
        <v>9.1735</v>
      </c>
      <c r="O10" s="59"/>
      <c r="P10" s="56">
        <v>3.6798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37.0364</v>
      </c>
      <c r="C11" s="12"/>
      <c r="D11" s="19">
        <v>42.3352</v>
      </c>
      <c r="E11" s="12"/>
      <c r="F11" s="19">
        <v>56.0343</v>
      </c>
      <c r="G11" s="21"/>
      <c r="H11" s="20">
        <v>34.296</v>
      </c>
      <c r="I11" s="57"/>
      <c r="J11" s="54">
        <v>7.5785</v>
      </c>
      <c r="K11" s="21"/>
      <c r="L11" s="54">
        <v>9.5347</v>
      </c>
      <c r="M11" s="21"/>
      <c r="N11" s="54">
        <v>9.3951</v>
      </c>
      <c r="O11" s="59"/>
      <c r="P11" s="56">
        <v>3.5822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36.295</v>
      </c>
      <c r="C12" s="12"/>
      <c r="D12" s="19">
        <v>40.952</v>
      </c>
      <c r="E12" s="12"/>
      <c r="F12" s="19">
        <v>52.9568</v>
      </c>
      <c r="G12" s="21"/>
      <c r="H12" s="20">
        <v>31.8517</v>
      </c>
      <c r="I12" s="57"/>
      <c r="J12" s="54">
        <v>7.5088</v>
      </c>
      <c r="K12" s="21"/>
      <c r="L12" s="54">
        <v>9.5614</v>
      </c>
      <c r="M12" s="21"/>
      <c r="N12" s="54">
        <v>9.393</v>
      </c>
      <c r="O12" s="59"/>
      <c r="P12" s="56">
        <v>3.4142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38.3546</v>
      </c>
      <c r="C13" s="12"/>
      <c r="D13" s="19">
        <v>45.42</v>
      </c>
      <c r="E13" s="12"/>
      <c r="F13" s="19">
        <v>57.2855</v>
      </c>
      <c r="G13" s="21"/>
      <c r="H13" s="20">
        <v>33.7231</v>
      </c>
      <c r="I13" s="57"/>
      <c r="J13" s="54">
        <v>7.3302</v>
      </c>
      <c r="K13" s="21"/>
      <c r="L13" s="54">
        <v>10.2208</v>
      </c>
      <c r="M13" s="21"/>
      <c r="N13" s="54">
        <v>9.3351</v>
      </c>
      <c r="O13" s="59"/>
      <c r="P13" s="56">
        <v>3.6993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27.3408</v>
      </c>
      <c r="C14" s="12"/>
      <c r="D14" s="19">
        <v>34.54</v>
      </c>
      <c r="E14" s="22"/>
      <c r="F14" s="19">
        <v>40.0991</v>
      </c>
      <c r="G14" s="21"/>
      <c r="H14" s="20">
        <v>35.3285</v>
      </c>
      <c r="I14" s="57"/>
      <c r="J14" s="54">
        <v>7.4548</v>
      </c>
      <c r="K14" s="21"/>
      <c r="L14" s="54">
        <v>9.5347</v>
      </c>
      <c r="M14" s="21"/>
      <c r="N14" s="54">
        <v>9.4133</v>
      </c>
      <c r="O14" s="59"/>
      <c r="P14" s="56">
        <v>3.7765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47.1712</v>
      </c>
      <c r="C15" s="12"/>
      <c r="D15" s="19">
        <v>51.6688</v>
      </c>
      <c r="E15" s="12"/>
      <c r="F15" s="19">
        <v>70.4852</v>
      </c>
      <c r="G15" s="21"/>
      <c r="H15" s="20">
        <v>35.4205</v>
      </c>
      <c r="I15" s="57"/>
      <c r="J15" s="54">
        <v>7.7112</v>
      </c>
      <c r="K15" s="21"/>
      <c r="L15" s="54">
        <v>9.237</v>
      </c>
      <c r="M15" s="21"/>
      <c r="N15" s="54">
        <v>9.4545</v>
      </c>
      <c r="O15" s="59"/>
      <c r="P15" s="56">
        <v>3.5877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36.2752</v>
      </c>
      <c r="C16" s="12"/>
      <c r="D16" s="15">
        <v>44.1392</v>
      </c>
      <c r="E16" s="12"/>
      <c r="F16" s="19">
        <v>55.7562</v>
      </c>
      <c r="G16" s="21"/>
      <c r="H16" s="20">
        <v>34.6738</v>
      </c>
      <c r="I16" s="57"/>
      <c r="J16" s="54">
        <v>7.0951</v>
      </c>
      <c r="K16" s="21"/>
      <c r="L16" s="54">
        <v>9.4547</v>
      </c>
      <c r="M16" s="21"/>
      <c r="N16" s="54">
        <v>9.3717</v>
      </c>
      <c r="O16" s="59"/>
      <c r="P16" s="56">
        <v>3.3435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37.2192</v>
      </c>
      <c r="C17" s="12"/>
      <c r="D17" s="19">
        <v>44.1452</v>
      </c>
      <c r="E17" s="12"/>
      <c r="F17" s="19">
        <v>55.8706</v>
      </c>
      <c r="G17" s="21"/>
      <c r="H17" s="20">
        <v>33.4792</v>
      </c>
      <c r="I17" s="57"/>
      <c r="J17" s="54">
        <v>7.2254</v>
      </c>
      <c r="K17" s="21"/>
      <c r="L17" s="54">
        <v>9.7974</v>
      </c>
      <c r="M17" s="21"/>
      <c r="N17" s="54">
        <v>9.6952</v>
      </c>
      <c r="O17" s="59"/>
      <c r="P17" s="56">
        <v>3.5382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37.3856</v>
      </c>
      <c r="C18" s="12"/>
      <c r="D18" s="19">
        <v>43.7848</v>
      </c>
      <c r="E18" s="12"/>
      <c r="F18" s="19">
        <v>55.3456</v>
      </c>
      <c r="G18" s="21"/>
      <c r="H18" s="20">
        <v>36.9106</v>
      </c>
      <c r="I18" s="57"/>
      <c r="J18" s="54">
        <v>6.646</v>
      </c>
      <c r="K18" s="21"/>
      <c r="L18" s="54">
        <v>9.494</v>
      </c>
      <c r="M18" s="21"/>
      <c r="N18" s="54">
        <v>9.2897</v>
      </c>
      <c r="O18" s="59"/>
      <c r="P18" s="56">
        <v>3.3516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37.456</v>
      </c>
      <c r="C19" s="12"/>
      <c r="D19" s="19">
        <v>43.6856</v>
      </c>
      <c r="E19" s="12"/>
      <c r="F19" s="19">
        <v>54.9686</v>
      </c>
      <c r="G19" s="21"/>
      <c r="H19" s="20">
        <v>36.3538</v>
      </c>
      <c r="I19" s="57"/>
      <c r="J19" s="54">
        <v>6.3475</v>
      </c>
      <c r="K19" s="21"/>
      <c r="L19" s="54">
        <v>9.4879</v>
      </c>
      <c r="M19" s="21"/>
      <c r="N19" s="54">
        <v>8.9113</v>
      </c>
      <c r="O19" s="59"/>
      <c r="P19" s="56">
        <v>3.3943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36.9504</v>
      </c>
      <c r="C20" s="12"/>
      <c r="D20" s="19">
        <v>43.4724</v>
      </c>
      <c r="E20" s="12"/>
      <c r="F20" s="19">
        <v>55.5</v>
      </c>
      <c r="G20" s="21"/>
      <c r="H20" s="20">
        <v>34.8379</v>
      </c>
      <c r="I20" s="57"/>
      <c r="J20" s="54">
        <v>7.6457</v>
      </c>
      <c r="K20" s="21"/>
      <c r="L20" s="54">
        <v>9.4824</v>
      </c>
      <c r="M20" s="21"/>
      <c r="N20" s="54">
        <v>9.4669</v>
      </c>
      <c r="O20" s="59"/>
      <c r="P20" s="56">
        <v>3.3805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37.6544</v>
      </c>
      <c r="C21" s="12"/>
      <c r="D21" s="19">
        <v>43.5884</v>
      </c>
      <c r="E21" s="12"/>
      <c r="F21" s="19">
        <v>57.8416</v>
      </c>
      <c r="G21" s="21"/>
      <c r="H21" s="20">
        <v>32.2147</v>
      </c>
      <c r="I21" s="57"/>
      <c r="J21" s="54">
        <v>7.5774</v>
      </c>
      <c r="K21" s="21"/>
      <c r="L21" s="54">
        <v>9.5108</v>
      </c>
      <c r="M21" s="21"/>
      <c r="N21" s="54">
        <v>9.2942</v>
      </c>
      <c r="O21" s="59"/>
      <c r="P21" s="56">
        <v>3.6832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38.0192</v>
      </c>
      <c r="C22" s="12"/>
      <c r="D22" s="19">
        <v>44.3264</v>
      </c>
      <c r="E22" s="12"/>
      <c r="F22" s="19">
        <v>57.4164</v>
      </c>
      <c r="G22" s="21"/>
      <c r="H22" s="20">
        <v>34.9799</v>
      </c>
      <c r="I22" s="57"/>
      <c r="J22" s="54">
        <v>7.8554</v>
      </c>
      <c r="K22" s="21"/>
      <c r="L22" s="54">
        <v>9.4342</v>
      </c>
      <c r="M22" s="21"/>
      <c r="N22" s="54">
        <v>9.7118</v>
      </c>
      <c r="O22" s="59"/>
      <c r="P22" s="56">
        <v>3.9552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37.0496</v>
      </c>
      <c r="C23" s="12"/>
      <c r="D23" s="19">
        <v>45.0604</v>
      </c>
      <c r="E23" s="12"/>
      <c r="F23" s="19">
        <v>58.7654</v>
      </c>
      <c r="G23" s="21"/>
      <c r="H23" s="20">
        <v>36.0141</v>
      </c>
      <c r="I23" s="57"/>
      <c r="J23" s="54">
        <v>7.9398</v>
      </c>
      <c r="K23" s="21"/>
      <c r="L23" s="54">
        <v>9.0474</v>
      </c>
      <c r="M23" s="21"/>
      <c r="N23" s="54">
        <v>9.7206</v>
      </c>
      <c r="O23" s="59"/>
      <c r="P23" s="56">
        <v>3.6229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37.4688</v>
      </c>
      <c r="C24" s="12"/>
      <c r="D24" s="19">
        <v>43.652</v>
      </c>
      <c r="E24" s="12"/>
      <c r="F24" s="19">
        <v>55.0178</v>
      </c>
      <c r="G24" s="21"/>
      <c r="H24" s="20">
        <v>36.8589</v>
      </c>
      <c r="I24" s="57"/>
      <c r="J24" s="54">
        <v>7.5479</v>
      </c>
      <c r="K24" s="21"/>
      <c r="L24" s="54">
        <v>9.1939</v>
      </c>
      <c r="M24" s="21"/>
      <c r="N24" s="54">
        <v>9.4233</v>
      </c>
      <c r="O24" s="59"/>
      <c r="P24" s="56">
        <v>3.5746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37.4912</v>
      </c>
      <c r="C25" s="12"/>
      <c r="D25" s="19">
        <v>42.648</v>
      </c>
      <c r="E25" s="12"/>
      <c r="F25" s="19">
        <v>49.3347</v>
      </c>
      <c r="G25" s="21"/>
      <c r="H25" s="20">
        <v>31.8602</v>
      </c>
      <c r="I25" s="57"/>
      <c r="J25" s="54">
        <v>6.8379</v>
      </c>
      <c r="K25" s="21"/>
      <c r="L25" s="54">
        <v>8.2811</v>
      </c>
      <c r="M25" s="21"/>
      <c r="N25" s="54">
        <v>8.5916</v>
      </c>
      <c r="O25" s="59"/>
      <c r="P25" s="56">
        <v>3.1289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35.6032</v>
      </c>
      <c r="C26" s="12"/>
      <c r="D26" s="19">
        <v>37.938</v>
      </c>
      <c r="E26" s="12"/>
      <c r="F26" s="19">
        <v>52.6125</v>
      </c>
      <c r="G26" s="21"/>
      <c r="H26" s="20">
        <v>31.4887</v>
      </c>
      <c r="I26" s="57"/>
      <c r="J26" s="54">
        <v>7.0659</v>
      </c>
      <c r="K26" s="21"/>
      <c r="L26" s="54">
        <v>8.9108</v>
      </c>
      <c r="M26" s="21"/>
      <c r="N26" s="54">
        <v>7.265</v>
      </c>
      <c r="O26" s="59"/>
      <c r="P26" s="56">
        <v>2.9338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36.6016</v>
      </c>
      <c r="C27" s="12"/>
      <c r="D27" s="19">
        <v>41.3128</v>
      </c>
      <c r="E27" s="12"/>
      <c r="F27" s="19">
        <v>55.664</v>
      </c>
      <c r="G27" s="21"/>
      <c r="H27" s="20">
        <v>31.4693</v>
      </c>
      <c r="I27" s="57"/>
      <c r="J27" s="54">
        <v>7.518</v>
      </c>
      <c r="K27" s="21"/>
      <c r="L27" s="54">
        <v>9.3475</v>
      </c>
      <c r="M27" s="21"/>
      <c r="N27" s="54">
        <v>7.5376</v>
      </c>
      <c r="O27" s="59"/>
      <c r="P27" s="56">
        <v>3.17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36.8192</v>
      </c>
      <c r="C28" s="12"/>
      <c r="D28" s="15">
        <v>41.72</v>
      </c>
      <c r="E28" s="12"/>
      <c r="F28" s="19">
        <v>56.1822</v>
      </c>
      <c r="G28" s="21"/>
      <c r="H28" s="20">
        <v>32.7811</v>
      </c>
      <c r="I28" s="57"/>
      <c r="J28" s="54">
        <v>7.4635</v>
      </c>
      <c r="K28" s="21"/>
      <c r="L28" s="54">
        <v>9.0318</v>
      </c>
      <c r="M28" s="21"/>
      <c r="N28" s="54">
        <v>7.8526</v>
      </c>
      <c r="O28" s="59"/>
      <c r="P28" s="56">
        <v>3.5447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37.4528</v>
      </c>
      <c r="C29" s="12"/>
      <c r="D29" s="19">
        <v>42.0708</v>
      </c>
      <c r="E29" s="12"/>
      <c r="F29" s="19">
        <v>54.7568</v>
      </c>
      <c r="G29" s="21"/>
      <c r="H29" s="23">
        <v>33.1252</v>
      </c>
      <c r="I29" s="18"/>
      <c r="J29" s="54">
        <v>7.3473</v>
      </c>
      <c r="K29" s="21"/>
      <c r="L29" s="54">
        <v>9.0402</v>
      </c>
      <c r="M29" s="21"/>
      <c r="N29" s="54">
        <v>8.9633</v>
      </c>
      <c r="O29" s="59"/>
      <c r="P29" s="56">
        <v>3.2703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37.3088</v>
      </c>
      <c r="C30" s="12"/>
      <c r="D30" s="19">
        <v>43.8044</v>
      </c>
      <c r="E30" s="18"/>
      <c r="F30" s="19">
        <v>54.3395</v>
      </c>
      <c r="G30" s="18"/>
      <c r="H30" s="23">
        <v>31.4055</v>
      </c>
      <c r="I30" s="18"/>
      <c r="J30" s="54">
        <v>7.7507</v>
      </c>
      <c r="K30" s="18"/>
      <c r="L30" s="54">
        <v>9.0364</v>
      </c>
      <c r="M30" s="18"/>
      <c r="N30" s="54">
        <v>8.1835</v>
      </c>
      <c r="O30" s="58"/>
      <c r="P30" s="56">
        <v>3.1676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37.696</v>
      </c>
      <c r="C31" s="12"/>
      <c r="D31" s="19">
        <v>42.0656</v>
      </c>
      <c r="E31" s="18"/>
      <c r="F31" s="19">
        <v>58.1853</v>
      </c>
      <c r="G31" s="18"/>
      <c r="H31" s="23">
        <v>33.5374</v>
      </c>
      <c r="I31" s="18"/>
      <c r="J31" s="54">
        <v>7.5769</v>
      </c>
      <c r="K31" s="18"/>
      <c r="L31" s="54">
        <v>9.3221</v>
      </c>
      <c r="M31" s="18"/>
      <c r="N31" s="54">
        <v>8.2395</v>
      </c>
      <c r="O31" s="58"/>
      <c r="P31" s="56">
        <v>3.6671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36.832</v>
      </c>
      <c r="C32" s="12"/>
      <c r="D32" s="19">
        <v>45.4248</v>
      </c>
      <c r="E32" s="18"/>
      <c r="F32" s="19">
        <v>32.3179</v>
      </c>
      <c r="G32" s="91"/>
      <c r="H32" s="23">
        <v>35.4891</v>
      </c>
      <c r="I32" s="18"/>
      <c r="J32" s="54">
        <v>7.1633</v>
      </c>
      <c r="K32" s="18"/>
      <c r="L32" s="54">
        <v>8.97</v>
      </c>
      <c r="M32" s="18"/>
      <c r="N32" s="54">
        <v>9.7815</v>
      </c>
      <c r="O32" s="58"/>
      <c r="P32" s="56">
        <v>3.4262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37.4112</v>
      </c>
      <c r="C33" s="12"/>
      <c r="D33" s="19">
        <v>43.9724</v>
      </c>
      <c r="E33" s="18"/>
      <c r="F33" s="19">
        <v>15.3507</v>
      </c>
      <c r="G33" s="91"/>
      <c r="H33" s="23">
        <v>34.1805</v>
      </c>
      <c r="I33" s="18"/>
      <c r="J33" s="54">
        <v>7.656</v>
      </c>
      <c r="K33" s="18"/>
      <c r="L33" s="54">
        <v>8.7715</v>
      </c>
      <c r="M33" s="18"/>
      <c r="N33" s="54">
        <v>8.6394</v>
      </c>
      <c r="O33" s="58"/>
      <c r="P33" s="56">
        <v>3.834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/>
      <c r="B34" s="19"/>
      <c r="C34" s="12"/>
      <c r="D34" s="19"/>
      <c r="E34" s="18"/>
      <c r="F34" s="19"/>
      <c r="G34" s="18"/>
      <c r="H34" s="23"/>
      <c r="I34" s="18"/>
      <c r="J34" s="54"/>
      <c r="K34" s="18"/>
      <c r="L34" s="54"/>
      <c r="M34" s="18"/>
      <c r="N34" s="54"/>
      <c r="O34" s="58"/>
      <c r="P34" s="56"/>
      <c r="Q34" s="58"/>
      <c r="R34" s="56"/>
      <c r="S34" s="58"/>
      <c r="T34" s="56"/>
      <c r="U34" s="75"/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1286.2356</v>
      </c>
      <c r="E36" s="33">
        <f t="shared" si="1"/>
        <v>0</v>
      </c>
      <c r="F36" s="32">
        <f t="shared" si="1"/>
        <v>1584.3125</v>
      </c>
      <c r="G36" s="35">
        <f t="shared" si="1"/>
        <v>0</v>
      </c>
      <c r="H36" s="36">
        <f t="shared" si="1"/>
        <v>1016.8772</v>
      </c>
      <c r="I36" s="35">
        <f t="shared" si="1"/>
        <v>0</v>
      </c>
      <c r="J36" s="34">
        <f t="shared" si="1"/>
        <v>220.6393</v>
      </c>
      <c r="K36" s="35">
        <f t="shared" si="1"/>
        <v>0</v>
      </c>
      <c r="L36" s="32">
        <f t="shared" si="1"/>
        <v>278.4921</v>
      </c>
      <c r="M36" s="33">
        <f t="shared" si="1"/>
        <v>0</v>
      </c>
      <c r="N36" s="34">
        <f t="shared" si="1"/>
        <v>270.0641</v>
      </c>
      <c r="O36" s="70">
        <f t="shared" si="1"/>
        <v>0</v>
      </c>
      <c r="P36" s="32">
        <f t="shared" si="1"/>
        <v>106.0472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42.87452</v>
      </c>
      <c r="E37" s="39" t="e">
        <f t="shared" si="4"/>
        <v>#DIV/0!</v>
      </c>
      <c r="F37" s="38">
        <f t="shared" si="4"/>
        <v>52.8104166666667</v>
      </c>
      <c r="G37" s="41" t="e">
        <f t="shared" si="4"/>
        <v>#DIV/0!</v>
      </c>
      <c r="H37" s="42">
        <f t="shared" si="4"/>
        <v>33.8959066666667</v>
      </c>
      <c r="I37" s="41" t="e">
        <f t="shared" si="4"/>
        <v>#DIV/0!</v>
      </c>
      <c r="J37" s="40">
        <f t="shared" si="4"/>
        <v>7.35464333333333</v>
      </c>
      <c r="K37" s="41" t="e">
        <f t="shared" si="4"/>
        <v>#DIV/0!</v>
      </c>
      <c r="L37" s="38">
        <f t="shared" si="4"/>
        <v>9.28307</v>
      </c>
      <c r="M37" s="41" t="e">
        <f t="shared" si="4"/>
        <v>#DIV/0!</v>
      </c>
      <c r="N37" s="40">
        <f t="shared" si="4"/>
        <v>9.00213666666667</v>
      </c>
      <c r="O37" s="71" t="e">
        <f t="shared" si="4"/>
        <v>#DIV/0!</v>
      </c>
      <c r="P37" s="38">
        <f t="shared" si="4"/>
        <v>3.53490666666667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51.6688</v>
      </c>
      <c r="E38" s="39">
        <f t="shared" si="6"/>
        <v>0</v>
      </c>
      <c r="F38" s="38">
        <f t="shared" si="6"/>
        <v>70.4852</v>
      </c>
      <c r="G38" s="44">
        <f t="shared" si="6"/>
        <v>0</v>
      </c>
      <c r="H38" s="45">
        <f t="shared" si="6"/>
        <v>37.2789</v>
      </c>
      <c r="I38" s="41">
        <f t="shared" si="6"/>
        <v>0</v>
      </c>
      <c r="J38" s="40">
        <f t="shared" si="6"/>
        <v>7.9398</v>
      </c>
      <c r="K38" s="41">
        <f t="shared" si="6"/>
        <v>0</v>
      </c>
      <c r="L38" s="38">
        <f t="shared" si="6"/>
        <v>10.2208</v>
      </c>
      <c r="M38" s="41">
        <f t="shared" si="6"/>
        <v>0</v>
      </c>
      <c r="N38" s="40">
        <f t="shared" si="6"/>
        <v>9.7815</v>
      </c>
      <c r="O38" s="71">
        <f t="shared" si="6"/>
        <v>0</v>
      </c>
      <c r="P38" s="38">
        <f t="shared" si="6"/>
        <v>4.1101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34.54</v>
      </c>
      <c r="E39" s="48">
        <f t="shared" si="8"/>
        <v>0</v>
      </c>
      <c r="F39" s="47">
        <f t="shared" si="8"/>
        <v>15.3507</v>
      </c>
      <c r="G39" s="50">
        <f t="shared" si="8"/>
        <v>0</v>
      </c>
      <c r="H39" s="51">
        <f t="shared" si="8"/>
        <v>29.568</v>
      </c>
      <c r="I39" s="72">
        <f t="shared" si="8"/>
        <v>0</v>
      </c>
      <c r="J39" s="49">
        <f t="shared" si="8"/>
        <v>6.3475</v>
      </c>
      <c r="K39" s="72">
        <f t="shared" si="8"/>
        <v>0</v>
      </c>
      <c r="L39" s="47">
        <f t="shared" si="8"/>
        <v>8.2811</v>
      </c>
      <c r="M39" s="72">
        <f t="shared" si="8"/>
        <v>0</v>
      </c>
      <c r="N39" s="49">
        <f t="shared" si="8"/>
        <v>7.265</v>
      </c>
      <c r="O39" s="73">
        <f t="shared" si="8"/>
        <v>0</v>
      </c>
      <c r="P39" s="47">
        <f t="shared" si="8"/>
        <v>2.9338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U39"/>
  <sheetViews>
    <sheetView workbookViewId="0">
      <pane xSplit="1" ySplit="3" topLeftCell="B4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15" style="1" customWidth="1"/>
    <col min="2" max="2" width="13.6666666666667" style="1" customWidth="1"/>
    <col min="3" max="3" width="11.2166666666667" style="1" customWidth="1"/>
    <col min="4" max="4" width="12.775" style="1" customWidth="1"/>
    <col min="5" max="5" width="11.6666666666667" style="1" customWidth="1"/>
    <col min="6" max="6" width="12" style="1" customWidth="1"/>
    <col min="7" max="7" width="11" style="1" customWidth="1"/>
    <col min="8" max="8" width="8.775" style="1" customWidth="1"/>
    <col min="9" max="9" width="9.66666666666667" style="88" customWidth="1"/>
    <col min="10" max="10" width="9.66666666666667" style="1" customWidth="1"/>
    <col min="11" max="11" width="9.88333333333333" style="1" customWidth="1"/>
    <col min="12" max="12" width="9.66666666666667" style="1" customWidth="1"/>
    <col min="13" max="15" width="10.6666666666667" style="1" customWidth="1"/>
    <col min="16" max="16" width="8.44166666666667" style="1" customWidth="1"/>
    <col min="17" max="17" width="10.2166666666667" style="1" customWidth="1"/>
    <col min="18" max="18" width="8.44166666666667" style="1" customWidth="1"/>
    <col min="19" max="19" width="10.2166666666667" style="1" customWidth="1"/>
    <col min="21" max="21" width="10.4416666666667" customWidth="1"/>
  </cols>
  <sheetData>
    <row r="1" s="92" customFormat="1" ht="48" customHeight="1" spans="1:21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92" customFormat="1" ht="26.25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s="92" customFormat="1" ht="27.7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s="92" customFormat="1" ht="15.75" spans="1:21">
      <c r="A4" s="10">
        <v>1</v>
      </c>
      <c r="B4" s="15">
        <v>33.28</v>
      </c>
      <c r="C4" s="12"/>
      <c r="D4" s="15">
        <v>38.6404</v>
      </c>
      <c r="E4" s="14"/>
      <c r="F4" s="15">
        <v>52.6031</v>
      </c>
      <c r="G4" s="16"/>
      <c r="H4" s="17">
        <v>31.3793</v>
      </c>
      <c r="I4" s="53"/>
      <c r="J4" s="54">
        <v>7.342</v>
      </c>
      <c r="K4" s="16"/>
      <c r="L4" s="54">
        <v>9.0597</v>
      </c>
      <c r="M4" s="16"/>
      <c r="N4" s="54">
        <v>8.6977</v>
      </c>
      <c r="O4" s="55"/>
      <c r="P4" s="56">
        <v>3.2323</v>
      </c>
      <c r="Q4" s="74"/>
      <c r="R4" s="56"/>
      <c r="S4" s="74"/>
      <c r="T4" s="56" t="e">
        <f>#REF!+D4+F4+H4+J4+L4+N4+P4</f>
        <v>#REF!</v>
      </c>
      <c r="U4" s="75">
        <f t="shared" ref="U4:U34" si="0">C4+E4+I4+K4+M4+O4+Q4+G4</f>
        <v>0</v>
      </c>
    </row>
    <row r="5" s="92" customFormat="1" ht="15.75" spans="1:21">
      <c r="A5" s="10">
        <v>2</v>
      </c>
      <c r="B5" s="19">
        <v>32.6016</v>
      </c>
      <c r="C5" s="12"/>
      <c r="D5" s="19">
        <v>40.3732</v>
      </c>
      <c r="E5" s="18"/>
      <c r="F5" s="19">
        <v>49.3405</v>
      </c>
      <c r="G5" s="18"/>
      <c r="H5" s="20">
        <v>33.5658</v>
      </c>
      <c r="I5" s="57"/>
      <c r="J5" s="54">
        <v>7.0768</v>
      </c>
      <c r="K5" s="18"/>
      <c r="L5" s="54">
        <v>8.7687</v>
      </c>
      <c r="M5" s="18"/>
      <c r="N5" s="54">
        <v>8.9186</v>
      </c>
      <c r="O5" s="58"/>
      <c r="P5" s="56">
        <v>3.3998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s="92" customFormat="1" ht="15.75" spans="1:21">
      <c r="A6" s="10">
        <v>3</v>
      </c>
      <c r="B6" s="19">
        <v>32.6784</v>
      </c>
      <c r="C6" s="12"/>
      <c r="D6" s="19">
        <v>40.2524</v>
      </c>
      <c r="E6" s="12"/>
      <c r="F6" s="19">
        <v>53.5124</v>
      </c>
      <c r="G6" s="21"/>
      <c r="H6" s="20">
        <v>33.6417</v>
      </c>
      <c r="I6" s="57"/>
      <c r="J6" s="54">
        <v>7.4047</v>
      </c>
      <c r="K6" s="21"/>
      <c r="L6" s="54">
        <v>8.9371</v>
      </c>
      <c r="M6" s="21"/>
      <c r="N6" s="54">
        <v>8.5443</v>
      </c>
      <c r="O6" s="59"/>
      <c r="P6" s="56">
        <v>3.2577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s="92" customFormat="1" ht="15.75" spans="1:21">
      <c r="A7" s="10">
        <v>4</v>
      </c>
      <c r="B7" s="19">
        <v>32.8448</v>
      </c>
      <c r="C7" s="22"/>
      <c r="D7" s="19">
        <v>41.3632</v>
      </c>
      <c r="E7" s="22"/>
      <c r="F7" s="19">
        <v>54.9003</v>
      </c>
      <c r="G7" s="21"/>
      <c r="H7" s="20">
        <v>32.1116</v>
      </c>
      <c r="I7" s="57"/>
      <c r="J7" s="54">
        <v>7.3729</v>
      </c>
      <c r="K7" s="21"/>
      <c r="L7" s="54">
        <v>8.8046</v>
      </c>
      <c r="M7" s="21"/>
      <c r="N7" s="54">
        <v>9.2044</v>
      </c>
      <c r="O7" s="59"/>
      <c r="P7" s="56">
        <v>3.2926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33.2928</v>
      </c>
      <c r="C8" s="12"/>
      <c r="D8" s="19">
        <v>43.9512</v>
      </c>
      <c r="E8" s="12"/>
      <c r="F8" s="19">
        <v>60.3929</v>
      </c>
      <c r="G8" s="21"/>
      <c r="H8" s="20">
        <v>34.9417</v>
      </c>
      <c r="I8" s="57"/>
      <c r="J8" s="54">
        <v>7.5788</v>
      </c>
      <c r="K8" s="21"/>
      <c r="L8" s="54">
        <v>9.8043</v>
      </c>
      <c r="M8" s="21"/>
      <c r="N8" s="54">
        <v>9.6212</v>
      </c>
      <c r="O8" s="59"/>
      <c r="P8" s="56">
        <v>3.6751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33.2544</v>
      </c>
      <c r="C9" s="12"/>
      <c r="D9" s="19">
        <v>45.4648</v>
      </c>
      <c r="E9" s="12"/>
      <c r="F9" s="19">
        <v>62.5545</v>
      </c>
      <c r="G9" s="21"/>
      <c r="H9" s="20">
        <v>38.0659</v>
      </c>
      <c r="I9" s="57"/>
      <c r="J9" s="54">
        <v>8.0625</v>
      </c>
      <c r="K9" s="21"/>
      <c r="L9" s="54">
        <v>10.151</v>
      </c>
      <c r="M9" s="21"/>
      <c r="N9" s="54">
        <v>9.5218</v>
      </c>
      <c r="O9" s="59"/>
      <c r="P9" s="56">
        <v>3.9074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33.4976</v>
      </c>
      <c r="C10" s="12"/>
      <c r="D10" s="19">
        <v>45.3776</v>
      </c>
      <c r="E10" s="12"/>
      <c r="F10" s="19">
        <v>60.9442</v>
      </c>
      <c r="G10" s="21"/>
      <c r="H10" s="20">
        <v>39.1566</v>
      </c>
      <c r="I10" s="57"/>
      <c r="J10" s="54">
        <v>7.5015</v>
      </c>
      <c r="K10" s="21"/>
      <c r="L10" s="54">
        <v>10.6532</v>
      </c>
      <c r="M10" s="21"/>
      <c r="N10" s="54">
        <v>10.2656</v>
      </c>
      <c r="O10" s="59"/>
      <c r="P10" s="56">
        <v>3.9375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34.176</v>
      </c>
      <c r="C11" s="12"/>
      <c r="D11" s="19">
        <v>44.1252</v>
      </c>
      <c r="E11" s="12"/>
      <c r="F11" s="19">
        <v>59.66</v>
      </c>
      <c r="G11" s="21"/>
      <c r="H11" s="20">
        <v>36.6852</v>
      </c>
      <c r="I11" s="57"/>
      <c r="J11" s="54">
        <v>7.618</v>
      </c>
      <c r="K11" s="21"/>
      <c r="L11" s="54">
        <v>10.7048</v>
      </c>
      <c r="M11" s="21"/>
      <c r="N11" s="54">
        <v>10.1535</v>
      </c>
      <c r="O11" s="59"/>
      <c r="P11" s="56">
        <v>3.9359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33.8816</v>
      </c>
      <c r="C12" s="12"/>
      <c r="D12" s="19">
        <v>45.9856</v>
      </c>
      <c r="E12" s="12"/>
      <c r="F12" s="19">
        <v>61.8952</v>
      </c>
      <c r="G12" s="21"/>
      <c r="H12" s="20">
        <v>39.4193</v>
      </c>
      <c r="I12" s="57"/>
      <c r="J12" s="54">
        <v>7.8613</v>
      </c>
      <c r="K12" s="21"/>
      <c r="L12" s="54">
        <v>10.6907</v>
      </c>
      <c r="M12" s="21"/>
      <c r="N12" s="54">
        <v>10.3848</v>
      </c>
      <c r="O12" s="59"/>
      <c r="P12" s="56">
        <v>3.8252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33.1136</v>
      </c>
      <c r="C13" s="12"/>
      <c r="D13" s="19">
        <v>46.4856</v>
      </c>
      <c r="E13" s="12"/>
      <c r="F13" s="19">
        <v>60.067</v>
      </c>
      <c r="G13" s="21"/>
      <c r="H13" s="20">
        <v>35.5333</v>
      </c>
      <c r="I13" s="57"/>
      <c r="J13" s="54">
        <v>7.7691</v>
      </c>
      <c r="K13" s="21"/>
      <c r="L13" s="54">
        <v>10.7837</v>
      </c>
      <c r="M13" s="21"/>
      <c r="N13" s="54">
        <v>10.299</v>
      </c>
      <c r="O13" s="59"/>
      <c r="P13" s="56">
        <v>3.9164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33.4592</v>
      </c>
      <c r="C14" s="12"/>
      <c r="D14" s="19">
        <v>47.0216</v>
      </c>
      <c r="E14" s="22"/>
      <c r="F14" s="19">
        <v>58.409</v>
      </c>
      <c r="G14" s="21"/>
      <c r="H14" s="20">
        <v>37.0222</v>
      </c>
      <c r="I14" s="57"/>
      <c r="J14" s="54">
        <v>7.5852</v>
      </c>
      <c r="K14" s="21"/>
      <c r="L14" s="54">
        <v>10.4886</v>
      </c>
      <c r="M14" s="21"/>
      <c r="N14" s="54">
        <v>9.7396</v>
      </c>
      <c r="O14" s="59"/>
      <c r="P14" s="56">
        <v>3.9248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32.896</v>
      </c>
      <c r="C15" s="12"/>
      <c r="D15" s="19">
        <v>49.5964</v>
      </c>
      <c r="E15" s="12"/>
      <c r="F15" s="19">
        <v>60.2531</v>
      </c>
      <c r="G15" s="21"/>
      <c r="H15" s="20">
        <v>38.0482</v>
      </c>
      <c r="I15" s="57"/>
      <c r="J15" s="54">
        <v>7.2245</v>
      </c>
      <c r="K15" s="21"/>
      <c r="L15" s="54">
        <v>10.1571</v>
      </c>
      <c r="M15" s="21"/>
      <c r="N15" s="54">
        <v>9.818</v>
      </c>
      <c r="O15" s="59"/>
      <c r="P15" s="56">
        <v>3.9228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32.4224</v>
      </c>
      <c r="C16" s="12"/>
      <c r="D16" s="15">
        <v>47.0988</v>
      </c>
      <c r="E16" s="12"/>
      <c r="F16" s="19">
        <v>59.5142</v>
      </c>
      <c r="G16" s="21"/>
      <c r="H16" s="20">
        <v>37.0508</v>
      </c>
      <c r="I16" s="57"/>
      <c r="J16" s="54">
        <v>7.8941</v>
      </c>
      <c r="K16" s="21"/>
      <c r="L16" s="54">
        <v>8.9969</v>
      </c>
      <c r="M16" s="21"/>
      <c r="N16" s="54">
        <v>9.9528</v>
      </c>
      <c r="O16" s="59"/>
      <c r="P16" s="56">
        <v>3.9216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32.7808</v>
      </c>
      <c r="C17" s="12"/>
      <c r="D17" s="19">
        <v>47.9208</v>
      </c>
      <c r="E17" s="12"/>
      <c r="F17" s="19">
        <v>60.0695</v>
      </c>
      <c r="G17" s="21"/>
      <c r="H17" s="20">
        <v>33.7266</v>
      </c>
      <c r="I17" s="57"/>
      <c r="J17" s="54">
        <v>7.4459</v>
      </c>
      <c r="K17" s="21"/>
      <c r="L17" s="54">
        <v>9.8014</v>
      </c>
      <c r="M17" s="21"/>
      <c r="N17" s="54">
        <v>9.9729</v>
      </c>
      <c r="O17" s="59"/>
      <c r="P17" s="56">
        <v>3.9251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31.808</v>
      </c>
      <c r="C18" s="12"/>
      <c r="D18" s="19">
        <v>46.82</v>
      </c>
      <c r="E18" s="12"/>
      <c r="F18" s="19">
        <v>53.8207</v>
      </c>
      <c r="G18" s="21"/>
      <c r="H18" s="20">
        <v>33.7023</v>
      </c>
      <c r="I18" s="57"/>
      <c r="J18" s="54">
        <v>6.7881</v>
      </c>
      <c r="K18" s="21"/>
      <c r="L18" s="54">
        <v>9.4702</v>
      </c>
      <c r="M18" s="21"/>
      <c r="N18" s="54">
        <v>8.6012</v>
      </c>
      <c r="O18" s="59"/>
      <c r="P18" s="56">
        <v>4.1603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33.472</v>
      </c>
      <c r="C19" s="12"/>
      <c r="D19" s="19">
        <v>41.5924</v>
      </c>
      <c r="E19" s="12"/>
      <c r="F19" s="19">
        <v>57.3548</v>
      </c>
      <c r="G19" s="21"/>
      <c r="H19" s="20">
        <v>33.5894</v>
      </c>
      <c r="I19" s="57"/>
      <c r="J19" s="54">
        <v>7.2549</v>
      </c>
      <c r="K19" s="21"/>
      <c r="L19" s="54">
        <v>8.8474</v>
      </c>
      <c r="M19" s="21"/>
      <c r="N19" s="54">
        <v>8.9714</v>
      </c>
      <c r="O19" s="59"/>
      <c r="P19" s="56">
        <v>3.9974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33.4848</v>
      </c>
      <c r="C20" s="12"/>
      <c r="D20" s="19">
        <v>47.6644</v>
      </c>
      <c r="E20" s="12"/>
      <c r="F20" s="19">
        <v>59.8586</v>
      </c>
      <c r="G20" s="21"/>
      <c r="H20" s="20">
        <v>36.2623</v>
      </c>
      <c r="I20" s="57"/>
      <c r="J20" s="54">
        <v>7.8928</v>
      </c>
      <c r="K20" s="21"/>
      <c r="L20" s="54">
        <v>10.2043</v>
      </c>
      <c r="M20" s="21"/>
      <c r="N20" s="54">
        <v>9.6666</v>
      </c>
      <c r="O20" s="59"/>
      <c r="P20" s="56">
        <v>3.8701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32.9472</v>
      </c>
      <c r="C21" s="12"/>
      <c r="D21" s="19">
        <v>49.7016</v>
      </c>
      <c r="E21" s="12"/>
      <c r="F21" s="19">
        <v>60.6231</v>
      </c>
      <c r="G21" s="21"/>
      <c r="H21" s="20">
        <v>37.3315</v>
      </c>
      <c r="I21" s="57"/>
      <c r="J21" s="54">
        <v>7.8635</v>
      </c>
      <c r="K21" s="21"/>
      <c r="L21" s="54">
        <v>10.9306</v>
      </c>
      <c r="M21" s="21"/>
      <c r="N21" s="54">
        <v>9.5497</v>
      </c>
      <c r="O21" s="59"/>
      <c r="P21" s="56">
        <v>3.9506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33.2416</v>
      </c>
      <c r="C22" s="12"/>
      <c r="D22" s="19">
        <v>46.6768</v>
      </c>
      <c r="E22" s="12"/>
      <c r="F22" s="19">
        <v>63.4825</v>
      </c>
      <c r="G22" s="21"/>
      <c r="H22" s="20">
        <v>38.0574</v>
      </c>
      <c r="I22" s="57"/>
      <c r="J22" s="54">
        <v>7.7789</v>
      </c>
      <c r="K22" s="21"/>
      <c r="L22" s="54">
        <v>11.2128</v>
      </c>
      <c r="M22" s="21"/>
      <c r="N22" s="54">
        <v>10.0828</v>
      </c>
      <c r="O22" s="59"/>
      <c r="P22" s="56">
        <v>4.0112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33.6896</v>
      </c>
      <c r="C23" s="12"/>
      <c r="D23" s="19">
        <v>46.4328</v>
      </c>
      <c r="E23" s="12"/>
      <c r="F23" s="19">
        <v>64.4163</v>
      </c>
      <c r="G23" s="21"/>
      <c r="H23" s="20">
        <v>37.2313</v>
      </c>
      <c r="I23" s="57"/>
      <c r="J23" s="54">
        <v>7.6096</v>
      </c>
      <c r="K23" s="21"/>
      <c r="L23" s="54">
        <v>10.973</v>
      </c>
      <c r="M23" s="21"/>
      <c r="N23" s="54">
        <v>9.9295</v>
      </c>
      <c r="O23" s="59"/>
      <c r="P23" s="56">
        <v>3.9862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31.2576</v>
      </c>
      <c r="C24" s="12"/>
      <c r="D24" s="19">
        <v>50.3825</v>
      </c>
      <c r="E24" s="12"/>
      <c r="F24" s="19">
        <v>59.4037</v>
      </c>
      <c r="G24" s="21"/>
      <c r="H24" s="20">
        <v>42.6492</v>
      </c>
      <c r="I24" s="57"/>
      <c r="J24" s="54">
        <v>7.7465</v>
      </c>
      <c r="K24" s="21"/>
      <c r="L24" s="54">
        <v>10.7975</v>
      </c>
      <c r="M24" s="21"/>
      <c r="N24" s="54">
        <v>9.915</v>
      </c>
      <c r="O24" s="59"/>
      <c r="P24" s="56">
        <v>4.2164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31.2448</v>
      </c>
      <c r="C25" s="12"/>
      <c r="D25" s="19">
        <v>49.124</v>
      </c>
      <c r="E25" s="12"/>
      <c r="F25" s="19">
        <v>63.392</v>
      </c>
      <c r="G25" s="21"/>
      <c r="H25" s="20">
        <v>43.8359</v>
      </c>
      <c r="I25" s="57"/>
      <c r="J25" s="54">
        <v>7.6438</v>
      </c>
      <c r="K25" s="21"/>
      <c r="L25" s="54">
        <v>11.2921</v>
      </c>
      <c r="M25" s="21"/>
      <c r="N25" s="54">
        <v>10.0701</v>
      </c>
      <c r="O25" s="59"/>
      <c r="P25" s="56">
        <v>4.151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29.7344</v>
      </c>
      <c r="C26" s="12"/>
      <c r="D26" s="19">
        <v>48.7308</v>
      </c>
      <c r="E26" s="12"/>
      <c r="F26" s="19">
        <v>59.4996</v>
      </c>
      <c r="G26" s="21"/>
      <c r="H26" s="20">
        <v>40.2933</v>
      </c>
      <c r="I26" s="57"/>
      <c r="J26" s="54">
        <v>7.232</v>
      </c>
      <c r="K26" s="21"/>
      <c r="L26" s="54">
        <v>11.3155</v>
      </c>
      <c r="M26" s="21"/>
      <c r="N26" s="54">
        <v>9.8094</v>
      </c>
      <c r="O26" s="59"/>
      <c r="P26" s="56">
        <v>4.0819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30.08</v>
      </c>
      <c r="C27" s="12"/>
      <c r="D27" s="19">
        <v>44.7676</v>
      </c>
      <c r="E27" s="12"/>
      <c r="F27" s="19">
        <v>58.2788</v>
      </c>
      <c r="G27" s="21"/>
      <c r="H27" s="20">
        <v>36.523</v>
      </c>
      <c r="I27" s="57"/>
      <c r="J27" s="54">
        <v>7.3527</v>
      </c>
      <c r="K27" s="21"/>
      <c r="L27" s="54">
        <v>10.7828</v>
      </c>
      <c r="M27" s="21"/>
      <c r="N27" s="54">
        <v>9.8394</v>
      </c>
      <c r="O27" s="59"/>
      <c r="P27" s="56">
        <v>4.0056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31.6672</v>
      </c>
      <c r="C28" s="12"/>
      <c r="D28" s="15">
        <v>45.2368</v>
      </c>
      <c r="E28" s="12"/>
      <c r="F28" s="19">
        <v>59.4547</v>
      </c>
      <c r="G28" s="21"/>
      <c r="H28" s="20">
        <v>38.8939</v>
      </c>
      <c r="I28" s="57"/>
      <c r="J28" s="54">
        <v>7.5154</v>
      </c>
      <c r="K28" s="21"/>
      <c r="L28" s="54">
        <v>11.29</v>
      </c>
      <c r="M28" s="21"/>
      <c r="N28" s="54">
        <v>9.9589</v>
      </c>
      <c r="O28" s="59"/>
      <c r="P28" s="56">
        <v>4.0674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32.384</v>
      </c>
      <c r="C29" s="12"/>
      <c r="D29" s="19">
        <v>48.3404</v>
      </c>
      <c r="E29" s="12"/>
      <c r="F29" s="19">
        <v>56.7358</v>
      </c>
      <c r="G29" s="21"/>
      <c r="H29" s="23">
        <v>42.0136</v>
      </c>
      <c r="I29" s="18"/>
      <c r="J29" s="54">
        <v>7.404</v>
      </c>
      <c r="K29" s="21"/>
      <c r="L29" s="54">
        <v>10.458</v>
      </c>
      <c r="M29" s="21"/>
      <c r="N29" s="54">
        <v>10.0213</v>
      </c>
      <c r="O29" s="59"/>
      <c r="P29" s="56">
        <v>4.2559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32.1792</v>
      </c>
      <c r="C30" s="12"/>
      <c r="D30" s="19">
        <v>47.512</v>
      </c>
      <c r="E30" s="18"/>
      <c r="F30" s="19">
        <v>56.0465</v>
      </c>
      <c r="G30" s="18"/>
      <c r="H30" s="23">
        <v>39.5986</v>
      </c>
      <c r="I30" s="18"/>
      <c r="J30" s="54">
        <v>7.7677</v>
      </c>
      <c r="K30" s="18"/>
      <c r="L30" s="54">
        <v>10.184</v>
      </c>
      <c r="M30" s="18"/>
      <c r="N30" s="54">
        <v>9.7476</v>
      </c>
      <c r="O30" s="58"/>
      <c r="P30" s="56">
        <v>4.2971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32.4608</v>
      </c>
      <c r="C31" s="12"/>
      <c r="D31" s="19">
        <v>43.0408</v>
      </c>
      <c r="E31" s="18"/>
      <c r="F31" s="19">
        <v>60.118</v>
      </c>
      <c r="G31" s="18"/>
      <c r="H31" s="23">
        <v>39.3184</v>
      </c>
      <c r="I31" s="18"/>
      <c r="J31" s="54">
        <v>7.3445</v>
      </c>
      <c r="K31" s="18"/>
      <c r="L31" s="54">
        <v>10.7238</v>
      </c>
      <c r="M31" s="18"/>
      <c r="N31" s="54">
        <v>9.5046</v>
      </c>
      <c r="O31" s="58"/>
      <c r="P31" s="56">
        <v>4.2495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32.3968</v>
      </c>
      <c r="C32" s="12"/>
      <c r="D32" s="19">
        <v>47.5616</v>
      </c>
      <c r="E32" s="18"/>
      <c r="F32" s="19">
        <v>56.2605</v>
      </c>
      <c r="G32" s="18"/>
      <c r="H32" s="23">
        <v>37.6936</v>
      </c>
      <c r="I32" s="18"/>
      <c r="J32" s="54">
        <v>7.5251</v>
      </c>
      <c r="K32" s="18"/>
      <c r="L32" s="54">
        <v>11.1802</v>
      </c>
      <c r="M32" s="18"/>
      <c r="N32" s="54">
        <v>9.6727</v>
      </c>
      <c r="O32" s="58"/>
      <c r="P32" s="56">
        <v>4.2257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32.3584</v>
      </c>
      <c r="C33" s="12"/>
      <c r="D33" s="19">
        <v>47.3736</v>
      </c>
      <c r="E33" s="18"/>
      <c r="F33" s="19">
        <v>60.4707</v>
      </c>
      <c r="G33" s="18"/>
      <c r="H33" s="23">
        <v>39.2882</v>
      </c>
      <c r="I33" s="18"/>
      <c r="J33" s="54">
        <v>7.4475</v>
      </c>
      <c r="K33" s="18"/>
      <c r="L33" s="54">
        <v>10.888</v>
      </c>
      <c r="M33" s="18"/>
      <c r="N33" s="54">
        <v>9.817</v>
      </c>
      <c r="O33" s="58"/>
      <c r="P33" s="56">
        <v>3.8194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>
        <v>32.1408</v>
      </c>
      <c r="C34" s="12"/>
      <c r="D34" s="19">
        <v>47.5032</v>
      </c>
      <c r="E34" s="18"/>
      <c r="F34" s="19">
        <v>56.876</v>
      </c>
      <c r="G34" s="18"/>
      <c r="H34" s="23">
        <v>36.8815</v>
      </c>
      <c r="I34" s="18"/>
      <c r="J34" s="54">
        <v>7.6169</v>
      </c>
      <c r="K34" s="18"/>
      <c r="L34" s="54">
        <v>10.5201</v>
      </c>
      <c r="M34" s="18"/>
      <c r="N34" s="54">
        <v>9.3548</v>
      </c>
      <c r="O34" s="58"/>
      <c r="P34" s="56">
        <v>4.0782</v>
      </c>
      <c r="Q34" s="58"/>
      <c r="R34" s="56"/>
      <c r="S34" s="58"/>
      <c r="T34" s="56" t="e">
        <f>#REF!+D34+F34+H34+J34+L34+N34+P34</f>
        <v>#REF!</v>
      </c>
      <c r="U34" s="75">
        <f t="shared" si="0"/>
        <v>0</v>
      </c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1422.1181</v>
      </c>
      <c r="E36" s="33">
        <f t="shared" si="1"/>
        <v>0</v>
      </c>
      <c r="F36" s="32">
        <f t="shared" si="1"/>
        <v>1820.2082</v>
      </c>
      <c r="G36" s="35">
        <f t="shared" si="1"/>
        <v>0</v>
      </c>
      <c r="H36" s="36">
        <f t="shared" si="1"/>
        <v>1153.5116</v>
      </c>
      <c r="I36" s="35">
        <f t="shared" si="1"/>
        <v>0</v>
      </c>
      <c r="J36" s="34">
        <f t="shared" si="1"/>
        <v>233.5212</v>
      </c>
      <c r="K36" s="35">
        <f t="shared" si="1"/>
        <v>0</v>
      </c>
      <c r="L36" s="32">
        <f t="shared" si="1"/>
        <v>318.8721</v>
      </c>
      <c r="M36" s="33">
        <f t="shared" si="1"/>
        <v>0</v>
      </c>
      <c r="N36" s="34">
        <f t="shared" si="1"/>
        <v>299.6062</v>
      </c>
      <c r="O36" s="70">
        <f t="shared" si="1"/>
        <v>0</v>
      </c>
      <c r="P36" s="32">
        <f t="shared" si="1"/>
        <v>121.4981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45.8747774193548</v>
      </c>
      <c r="E37" s="39" t="e">
        <f t="shared" si="4"/>
        <v>#DIV/0!</v>
      </c>
      <c r="F37" s="38">
        <f t="shared" si="4"/>
        <v>58.7163935483871</v>
      </c>
      <c r="G37" s="41" t="e">
        <f t="shared" si="4"/>
        <v>#DIV/0!</v>
      </c>
      <c r="H37" s="42">
        <f t="shared" si="4"/>
        <v>37.2100516129032</v>
      </c>
      <c r="I37" s="41" t="e">
        <f t="shared" si="4"/>
        <v>#DIV/0!</v>
      </c>
      <c r="J37" s="40">
        <f t="shared" si="4"/>
        <v>7.53294193548387</v>
      </c>
      <c r="K37" s="41" t="e">
        <f t="shared" si="4"/>
        <v>#DIV/0!</v>
      </c>
      <c r="L37" s="38">
        <f t="shared" si="4"/>
        <v>10.2861967741935</v>
      </c>
      <c r="M37" s="41" t="e">
        <f t="shared" si="4"/>
        <v>#DIV/0!</v>
      </c>
      <c r="N37" s="40">
        <f t="shared" si="4"/>
        <v>9.66471612903226</v>
      </c>
      <c r="O37" s="71" t="e">
        <f t="shared" si="4"/>
        <v>#DIV/0!</v>
      </c>
      <c r="P37" s="38">
        <f t="shared" si="4"/>
        <v>3.9192935483871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50.3825</v>
      </c>
      <c r="E38" s="39">
        <f t="shared" si="6"/>
        <v>0</v>
      </c>
      <c r="F38" s="38">
        <f t="shared" si="6"/>
        <v>64.4163</v>
      </c>
      <c r="G38" s="44">
        <f t="shared" si="6"/>
        <v>0</v>
      </c>
      <c r="H38" s="45">
        <f t="shared" si="6"/>
        <v>43.8359</v>
      </c>
      <c r="I38" s="41">
        <f t="shared" si="6"/>
        <v>0</v>
      </c>
      <c r="J38" s="40">
        <f t="shared" si="6"/>
        <v>8.0625</v>
      </c>
      <c r="K38" s="41">
        <f t="shared" si="6"/>
        <v>0</v>
      </c>
      <c r="L38" s="38">
        <f t="shared" si="6"/>
        <v>11.3155</v>
      </c>
      <c r="M38" s="41">
        <f t="shared" si="6"/>
        <v>0</v>
      </c>
      <c r="N38" s="40">
        <f t="shared" si="6"/>
        <v>10.3848</v>
      </c>
      <c r="O38" s="71">
        <f t="shared" si="6"/>
        <v>0</v>
      </c>
      <c r="P38" s="38">
        <f t="shared" si="6"/>
        <v>4.2971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38.6404</v>
      </c>
      <c r="E39" s="48">
        <f t="shared" si="8"/>
        <v>0</v>
      </c>
      <c r="F39" s="47">
        <f t="shared" si="8"/>
        <v>49.3405</v>
      </c>
      <c r="G39" s="50">
        <f t="shared" si="8"/>
        <v>0</v>
      </c>
      <c r="H39" s="51">
        <f t="shared" si="8"/>
        <v>31.3793</v>
      </c>
      <c r="I39" s="72">
        <f t="shared" si="8"/>
        <v>0</v>
      </c>
      <c r="J39" s="49">
        <f t="shared" si="8"/>
        <v>6.7881</v>
      </c>
      <c r="K39" s="72">
        <f t="shared" si="8"/>
        <v>0</v>
      </c>
      <c r="L39" s="47">
        <f t="shared" si="8"/>
        <v>8.7687</v>
      </c>
      <c r="M39" s="72">
        <f t="shared" si="8"/>
        <v>0</v>
      </c>
      <c r="N39" s="49">
        <f t="shared" si="8"/>
        <v>8.5443</v>
      </c>
      <c r="O39" s="73">
        <f t="shared" si="8"/>
        <v>0</v>
      </c>
      <c r="P39" s="47">
        <f t="shared" si="8"/>
        <v>3.2323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indexed="40"/>
  </sheetPr>
  <dimension ref="A1:AK38"/>
  <sheetViews>
    <sheetView zoomScale="115" zoomScaleNormal="115" workbookViewId="0">
      <pane xSplit="1" ySplit="3" topLeftCell="B4" activePane="bottomRight" state="frozenSplit"/>
      <selection/>
      <selection pane="topRight"/>
      <selection pane="bottomLeft"/>
      <selection pane="bottomRight" activeCell="F10" sqref="F10"/>
    </sheetView>
  </sheetViews>
  <sheetFormatPr defaultColWidth="9" defaultRowHeight="13.5"/>
  <cols>
    <col min="1" max="1" width="12.8833333333333" style="92" customWidth="1"/>
    <col min="2" max="16" width="8.66666666666667" customWidth="1"/>
    <col min="17" max="17" width="9.21666666666667" customWidth="1"/>
    <col min="18" max="18" width="9.775" customWidth="1"/>
    <col min="19" max="19" width="9.88333333333333" customWidth="1"/>
    <col min="20" max="25" width="8.66666666666667" customWidth="1"/>
    <col min="26" max="26" width="9.10833333333333" style="77" customWidth="1"/>
    <col min="27" max="37" width="8.66666666666667" customWidth="1"/>
  </cols>
  <sheetData>
    <row r="1" s="89" customFormat="1" ht="48.75" customHeight="1" spans="1:37">
      <c r="A1" s="2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31.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308" t="s">
        <v>61</v>
      </c>
      <c r="AD2" s="309"/>
      <c r="AE2" s="310"/>
      <c r="AF2" s="311" t="s">
        <v>62</v>
      </c>
      <c r="AG2" s="319"/>
      <c r="AH2" s="320"/>
      <c r="AI2" s="321" t="s">
        <v>63</v>
      </c>
      <c r="AJ2" s="322"/>
      <c r="AK2" s="323"/>
    </row>
    <row r="3" s="192" customFormat="1" ht="26.2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312" t="s">
        <v>8</v>
      </c>
      <c r="AA3" s="203" t="s">
        <v>36</v>
      </c>
      <c r="AB3" s="204" t="s">
        <v>64</v>
      </c>
      <c r="AC3" s="312" t="s">
        <v>8</v>
      </c>
      <c r="AD3" s="203" t="s">
        <v>36</v>
      </c>
      <c r="AE3" s="204" t="s">
        <v>64</v>
      </c>
      <c r="AF3" s="312" t="s">
        <v>8</v>
      </c>
      <c r="AG3" s="203" t="s">
        <v>36</v>
      </c>
      <c r="AH3" s="204" t="s">
        <v>64</v>
      </c>
      <c r="AI3" s="312" t="s">
        <v>8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36.8768</v>
      </c>
      <c r="C4" s="206">
        <v>35.5744</v>
      </c>
      <c r="D4" s="207">
        <f t="shared" ref="D4:D34" si="0">(C4-B4)/B4</f>
        <v>-0.0353175980562306</v>
      </c>
      <c r="E4" s="208">
        <v>40.0627</v>
      </c>
      <c r="F4" s="209">
        <v>38.0834</v>
      </c>
      <c r="G4" s="207">
        <f>(F4-E4)/E4</f>
        <v>-0.0494050575722555</v>
      </c>
      <c r="H4" s="210">
        <v>55.1936</v>
      </c>
      <c r="I4" s="209">
        <v>56.9482</v>
      </c>
      <c r="J4" s="207">
        <f>(I4-H4)/H4</f>
        <v>0.031789917671614</v>
      </c>
      <c r="K4" s="208">
        <v>34.227</v>
      </c>
      <c r="L4" s="244">
        <v>31.503</v>
      </c>
      <c r="M4" s="207">
        <f>(L4-K4)/K4</f>
        <v>-0.0795862915242352</v>
      </c>
      <c r="N4" s="245">
        <v>6.6736</v>
      </c>
      <c r="O4" s="244">
        <v>6.7221</v>
      </c>
      <c r="P4" s="207">
        <f>(O4-N4)/N4</f>
        <v>0.00726744186046508</v>
      </c>
      <c r="Q4" s="223">
        <v>10.0153</v>
      </c>
      <c r="R4" s="244">
        <v>9.9297</v>
      </c>
      <c r="S4" s="207">
        <f>(R4-Q4)/Q4</f>
        <v>-0.00854692320749248</v>
      </c>
      <c r="T4" s="208">
        <v>9.3702</v>
      </c>
      <c r="U4" s="244">
        <v>8.8841</v>
      </c>
      <c r="V4" s="207">
        <f>(U4-T4)/T4</f>
        <v>-0.051877227807304</v>
      </c>
      <c r="W4" s="245">
        <v>3.9115</v>
      </c>
      <c r="X4" s="244">
        <v>3.9198</v>
      </c>
      <c r="Y4" s="207">
        <f>(X4-W4)/W4</f>
        <v>0.00212194810175118</v>
      </c>
      <c r="Z4" s="286">
        <v>1.4606</v>
      </c>
      <c r="AA4" s="244">
        <v>1.757</v>
      </c>
      <c r="AB4" s="207">
        <f>(AA4-Z4)/Z4</f>
        <v>0.202930302615364</v>
      </c>
      <c r="AC4" s="254">
        <f t="shared" ref="AC4:AC34" si="1">B4+E4+H4+K4</f>
        <v>166.3601</v>
      </c>
      <c r="AD4" s="255">
        <f t="shared" ref="AD4:AD34" si="2">C4+F4+I4+L4</f>
        <v>162.109</v>
      </c>
      <c r="AE4" s="207">
        <f>(AD4-AC4)/AC4</f>
        <v>-0.0255536032979062</v>
      </c>
      <c r="AF4" s="254">
        <f>N4+Q4+T4+W4+Z4</f>
        <v>31.4312</v>
      </c>
      <c r="AG4" s="255">
        <f>O4+R4+U4+X4+AA4</f>
        <v>31.2127</v>
      </c>
      <c r="AH4" s="207">
        <f>(AG4-AF4)/AF4</f>
        <v>-0.00695169131309014</v>
      </c>
      <c r="AI4" s="271">
        <f>AC4+AF4</f>
        <v>197.7913</v>
      </c>
      <c r="AJ4" s="255">
        <f>AD4+AG4</f>
        <v>193.3217</v>
      </c>
      <c r="AK4" s="207">
        <f>(AJ4-AI4)/AI4</f>
        <v>-0.0225975561109109</v>
      </c>
    </row>
    <row r="5" s="193" customFormat="1" ht="20.1" customHeight="1" spans="1:37">
      <c r="A5" s="10">
        <v>2</v>
      </c>
      <c r="B5" s="211">
        <v>36.9504</v>
      </c>
      <c r="C5" s="206">
        <v>34.9472</v>
      </c>
      <c r="D5" s="212">
        <f t="shared" si="0"/>
        <v>-0.0542132155538235</v>
      </c>
      <c r="E5" s="213">
        <v>39.5681</v>
      </c>
      <c r="F5" s="209">
        <v>37.8392</v>
      </c>
      <c r="G5" s="207">
        <f t="shared" ref="G5:G38" si="3">(F5-E5)/E5</f>
        <v>-0.0436942890864106</v>
      </c>
      <c r="H5" s="213">
        <v>54.9904</v>
      </c>
      <c r="I5" s="209">
        <v>57.8134</v>
      </c>
      <c r="J5" s="207">
        <f t="shared" ref="J5:J38" si="4">(I5-H5)/H5</f>
        <v>0.0513362332334371</v>
      </c>
      <c r="K5" s="213">
        <v>34.23</v>
      </c>
      <c r="L5" s="244">
        <v>31.561</v>
      </c>
      <c r="M5" s="207">
        <f t="shared" ref="M5:M38" si="5">(L5-K5)/K5</f>
        <v>-0.0779725387087349</v>
      </c>
      <c r="N5" s="215">
        <v>6.7609</v>
      </c>
      <c r="O5" s="244">
        <v>6.596</v>
      </c>
      <c r="P5" s="207">
        <f t="shared" ref="P5:P38" si="6">(O5-N5)/N5</f>
        <v>-0.0243902439024391</v>
      </c>
      <c r="Q5" s="215">
        <v>9.9545</v>
      </c>
      <c r="R5" s="244">
        <v>9.5085</v>
      </c>
      <c r="S5" s="207">
        <f t="shared" ref="S5:S38" si="7">(R5-Q5)/Q5</f>
        <v>-0.0448038575518609</v>
      </c>
      <c r="T5" s="213">
        <v>9.1656</v>
      </c>
      <c r="U5" s="244">
        <v>9.0111</v>
      </c>
      <c r="V5" s="207">
        <f t="shared" ref="V5:V38" si="8">(U5-T5)/T5</f>
        <v>-0.0168565069389891</v>
      </c>
      <c r="W5" s="215">
        <v>3.7674</v>
      </c>
      <c r="X5" s="244">
        <v>3.9026</v>
      </c>
      <c r="Y5" s="207">
        <f t="shared" ref="Y5:Y38" si="9">(X5-W5)/W5</f>
        <v>0.0358868184955142</v>
      </c>
      <c r="Z5" s="313">
        <v>1.4077</v>
      </c>
      <c r="AA5" s="244">
        <v>1.8027</v>
      </c>
      <c r="AB5" s="207">
        <f t="shared" ref="AB5:AB38" si="10">(AA5-Z5)/Z5</f>
        <v>0.280599559565248</v>
      </c>
      <c r="AC5" s="254">
        <f t="shared" si="1"/>
        <v>165.7389</v>
      </c>
      <c r="AD5" s="255">
        <f t="shared" si="2"/>
        <v>162.1608</v>
      </c>
      <c r="AE5" s="207">
        <f t="shared" ref="AE5:AE38" si="11">(AD5-AC5)/AC5</f>
        <v>-0.021588776080932</v>
      </c>
      <c r="AF5" s="254">
        <f t="shared" ref="AF5:AF34" si="12">N5+Q5+T5+W5+Z5</f>
        <v>31.0561</v>
      </c>
      <c r="AG5" s="255">
        <f t="shared" ref="AG5:AG34" si="13">O5+R5+U5+X5+AA5</f>
        <v>30.8209</v>
      </c>
      <c r="AH5" s="207">
        <f t="shared" ref="AH5:AH38" si="14">(AG5-AF5)/AF5</f>
        <v>-0.00757339137882731</v>
      </c>
      <c r="AI5" s="271">
        <f t="shared" ref="AI5:AI38" si="15">AC5+AF5</f>
        <v>196.795</v>
      </c>
      <c r="AJ5" s="255">
        <f t="shared" ref="AJ5:AJ34" si="16">AD5+AG5</f>
        <v>192.9817</v>
      </c>
      <c r="AK5" s="207">
        <f t="shared" ref="AK5:AK38" si="17">(AJ5-AI5)/AI5</f>
        <v>-0.0193770166924971</v>
      </c>
    </row>
    <row r="6" s="193" customFormat="1" ht="20.1" customHeight="1" spans="1:37">
      <c r="A6" s="10">
        <v>3</v>
      </c>
      <c r="B6" s="211">
        <v>36.4416</v>
      </c>
      <c r="C6" s="206">
        <v>35.6</v>
      </c>
      <c r="D6" s="212">
        <f t="shared" si="0"/>
        <v>-0.0230944854232525</v>
      </c>
      <c r="E6" s="214">
        <v>41.2428</v>
      </c>
      <c r="F6" s="209">
        <v>38.0994</v>
      </c>
      <c r="G6" s="207">
        <f t="shared" si="3"/>
        <v>-0.0762169396840176</v>
      </c>
      <c r="H6" s="214">
        <v>55.0198</v>
      </c>
      <c r="I6" s="209">
        <v>59.8567</v>
      </c>
      <c r="J6" s="207">
        <f t="shared" si="4"/>
        <v>0.0879119880479391</v>
      </c>
      <c r="K6" s="214">
        <v>36.291</v>
      </c>
      <c r="L6" s="244">
        <v>31.821</v>
      </c>
      <c r="M6" s="207">
        <f t="shared" si="5"/>
        <v>-0.123171034140696</v>
      </c>
      <c r="N6" s="211">
        <v>6.9064</v>
      </c>
      <c r="O6" s="244">
        <v>6.7318</v>
      </c>
      <c r="P6" s="207">
        <f t="shared" si="6"/>
        <v>-0.0252808988764045</v>
      </c>
      <c r="Q6" s="211">
        <v>9.9198</v>
      </c>
      <c r="R6" s="244">
        <v>9.9396</v>
      </c>
      <c r="S6" s="207">
        <f t="shared" si="7"/>
        <v>0.00199600798403194</v>
      </c>
      <c r="T6" s="214">
        <v>9.1556</v>
      </c>
      <c r="U6" s="244">
        <v>8.9229</v>
      </c>
      <c r="V6" s="207">
        <f t="shared" si="8"/>
        <v>-0.0254161387566079</v>
      </c>
      <c r="W6" s="211">
        <v>3.8503</v>
      </c>
      <c r="X6" s="244">
        <v>3.4268</v>
      </c>
      <c r="Y6" s="207">
        <f t="shared" si="9"/>
        <v>-0.10999142923928</v>
      </c>
      <c r="Z6" s="314">
        <v>1.2256</v>
      </c>
      <c r="AA6" s="244">
        <v>1.7454</v>
      </c>
      <c r="AB6" s="207">
        <f t="shared" si="10"/>
        <v>0.424118798955614</v>
      </c>
      <c r="AC6" s="254">
        <f t="shared" si="1"/>
        <v>168.9952</v>
      </c>
      <c r="AD6" s="255">
        <f t="shared" si="2"/>
        <v>165.3771</v>
      </c>
      <c r="AE6" s="207">
        <f t="shared" si="11"/>
        <v>-0.0214094838196589</v>
      </c>
      <c r="AF6" s="254">
        <f t="shared" si="12"/>
        <v>31.0577</v>
      </c>
      <c r="AG6" s="255">
        <f t="shared" si="13"/>
        <v>30.7665</v>
      </c>
      <c r="AH6" s="207">
        <f t="shared" si="14"/>
        <v>-0.00937609674895448</v>
      </c>
      <c r="AI6" s="271">
        <f t="shared" si="15"/>
        <v>200.0529</v>
      </c>
      <c r="AJ6" s="255">
        <f t="shared" si="16"/>
        <v>196.1436</v>
      </c>
      <c r="AK6" s="207">
        <f t="shared" si="17"/>
        <v>-0.0195413313178664</v>
      </c>
    </row>
    <row r="7" s="194" customFormat="1" ht="20.1" customHeight="1" spans="1:37">
      <c r="A7" s="10">
        <v>4</v>
      </c>
      <c r="B7" s="215">
        <v>36.8357</v>
      </c>
      <c r="C7" s="206">
        <v>35.8112</v>
      </c>
      <c r="D7" s="212">
        <f t="shared" si="0"/>
        <v>-0.027812692578124</v>
      </c>
      <c r="E7" s="213">
        <v>40.2452</v>
      </c>
      <c r="F7" s="209">
        <v>38.9456</v>
      </c>
      <c r="G7" s="207">
        <f t="shared" si="3"/>
        <v>-0.0322920497351236</v>
      </c>
      <c r="H7" s="213">
        <v>55.1869</v>
      </c>
      <c r="I7" s="209">
        <v>57.764</v>
      </c>
      <c r="J7" s="207">
        <f t="shared" si="4"/>
        <v>0.0466976764413294</v>
      </c>
      <c r="K7" s="213">
        <v>34.502</v>
      </c>
      <c r="L7" s="244">
        <v>31.523</v>
      </c>
      <c r="M7" s="207">
        <f t="shared" si="5"/>
        <v>-0.0863428207060461</v>
      </c>
      <c r="N7" s="215">
        <v>6.5184</v>
      </c>
      <c r="O7" s="244">
        <v>6.6736</v>
      </c>
      <c r="P7" s="207">
        <f t="shared" si="6"/>
        <v>0.0238095238095239</v>
      </c>
      <c r="Q7" s="215">
        <v>10.0876</v>
      </c>
      <c r="R7" s="244">
        <v>9.922</v>
      </c>
      <c r="S7" s="207">
        <f t="shared" si="7"/>
        <v>-0.0164161941393393</v>
      </c>
      <c r="T7" s="213">
        <v>8.9804</v>
      </c>
      <c r="U7" s="244">
        <v>9.1657</v>
      </c>
      <c r="V7" s="207">
        <f t="shared" si="8"/>
        <v>0.0206338247739521</v>
      </c>
      <c r="W7" s="215">
        <v>3.7184</v>
      </c>
      <c r="X7" s="244">
        <v>3.2317</v>
      </c>
      <c r="Y7" s="207">
        <f t="shared" si="9"/>
        <v>-0.130889629948365</v>
      </c>
      <c r="Z7" s="313">
        <v>1.3137</v>
      </c>
      <c r="AA7" s="244">
        <v>1.7534</v>
      </c>
      <c r="AB7" s="207">
        <f t="shared" si="10"/>
        <v>0.334703509172566</v>
      </c>
      <c r="AC7" s="254">
        <f t="shared" si="1"/>
        <v>166.7698</v>
      </c>
      <c r="AD7" s="255">
        <f t="shared" si="2"/>
        <v>164.0438</v>
      </c>
      <c r="AE7" s="207">
        <f t="shared" si="11"/>
        <v>-0.0163458851662591</v>
      </c>
      <c r="AF7" s="254">
        <f t="shared" si="12"/>
        <v>30.6185</v>
      </c>
      <c r="AG7" s="255">
        <f t="shared" si="13"/>
        <v>30.7464</v>
      </c>
      <c r="AH7" s="207">
        <f t="shared" si="14"/>
        <v>0.00417721312278514</v>
      </c>
      <c r="AI7" s="271">
        <f t="shared" si="15"/>
        <v>197.3883</v>
      </c>
      <c r="AJ7" s="255">
        <f t="shared" si="16"/>
        <v>194.7902</v>
      </c>
      <c r="AK7" s="207">
        <f t="shared" si="17"/>
        <v>-0.0131623809516572</v>
      </c>
    </row>
    <row r="8" s="194" customFormat="1" ht="20.1" customHeight="1" spans="1:37">
      <c r="A8" s="10">
        <v>5</v>
      </c>
      <c r="B8" s="215">
        <v>37.1424</v>
      </c>
      <c r="C8" s="206">
        <v>35.5648</v>
      </c>
      <c r="D8" s="212">
        <f t="shared" si="0"/>
        <v>-0.0424743689153098</v>
      </c>
      <c r="E8" s="213">
        <v>40.9172</v>
      </c>
      <c r="F8" s="209">
        <v>38.2538</v>
      </c>
      <c r="G8" s="207">
        <f t="shared" si="3"/>
        <v>-0.0650924305670965</v>
      </c>
      <c r="H8" s="213">
        <v>53.3974</v>
      </c>
      <c r="I8" s="209">
        <v>57.178</v>
      </c>
      <c r="J8" s="207">
        <f t="shared" si="4"/>
        <v>0.0708012000584298</v>
      </c>
      <c r="K8" s="213">
        <v>35.198</v>
      </c>
      <c r="L8" s="244">
        <v>31.707</v>
      </c>
      <c r="M8" s="207">
        <f t="shared" si="5"/>
        <v>-0.0991817716915734</v>
      </c>
      <c r="N8" s="215">
        <v>6.6639</v>
      </c>
      <c r="O8" s="244">
        <v>6.6639</v>
      </c>
      <c r="P8" s="207">
        <f t="shared" si="6"/>
        <v>0</v>
      </c>
      <c r="Q8" s="215">
        <v>10.0013</v>
      </c>
      <c r="R8" s="244">
        <v>9.7861</v>
      </c>
      <c r="S8" s="207">
        <f t="shared" si="7"/>
        <v>-0.0215172027636408</v>
      </c>
      <c r="T8" s="213">
        <v>9.0104</v>
      </c>
      <c r="U8" s="244">
        <v>9.2618</v>
      </c>
      <c r="V8" s="207">
        <f t="shared" si="8"/>
        <v>0.027901092071384</v>
      </c>
      <c r="W8" s="215">
        <v>3.7422</v>
      </c>
      <c r="X8" s="244">
        <v>3.2381</v>
      </c>
      <c r="Y8" s="207">
        <f t="shared" si="9"/>
        <v>-0.134706856929079</v>
      </c>
      <c r="Z8" s="313">
        <v>1.4229</v>
      </c>
      <c r="AA8" s="244">
        <v>1.7946</v>
      </c>
      <c r="AB8" s="207">
        <f t="shared" si="10"/>
        <v>0.261227071473751</v>
      </c>
      <c r="AC8" s="254">
        <f t="shared" si="1"/>
        <v>166.655</v>
      </c>
      <c r="AD8" s="255">
        <f t="shared" si="2"/>
        <v>162.7036</v>
      </c>
      <c r="AE8" s="207">
        <f t="shared" si="11"/>
        <v>-0.0237100597041793</v>
      </c>
      <c r="AF8" s="254">
        <f t="shared" si="12"/>
        <v>30.8407</v>
      </c>
      <c r="AG8" s="255">
        <f t="shared" si="13"/>
        <v>30.7445</v>
      </c>
      <c r="AH8" s="207">
        <f t="shared" si="14"/>
        <v>-0.00311925475102716</v>
      </c>
      <c r="AI8" s="271">
        <f t="shared" si="15"/>
        <v>197.4957</v>
      </c>
      <c r="AJ8" s="255">
        <f t="shared" si="16"/>
        <v>193.4481</v>
      </c>
      <c r="AK8" s="207">
        <f t="shared" si="17"/>
        <v>-0.0204946234272443</v>
      </c>
    </row>
    <row r="9" s="194" customFormat="1" ht="20.1" customHeight="1" spans="1:37">
      <c r="A9" s="10">
        <v>6</v>
      </c>
      <c r="B9" s="215">
        <v>37.1072</v>
      </c>
      <c r="C9" s="206">
        <v>35.4016</v>
      </c>
      <c r="D9" s="212">
        <f t="shared" si="0"/>
        <v>-0.045964125560538</v>
      </c>
      <c r="E9" s="213">
        <v>40.7341</v>
      </c>
      <c r="F9" s="209">
        <v>40.0268</v>
      </c>
      <c r="G9" s="207">
        <f t="shared" si="3"/>
        <v>-0.0173638303043395</v>
      </c>
      <c r="H9" s="213">
        <v>54.5182</v>
      </c>
      <c r="I9" s="209">
        <v>56.6202</v>
      </c>
      <c r="J9" s="207">
        <f t="shared" si="4"/>
        <v>0.0385559317805796</v>
      </c>
      <c r="K9" s="213">
        <v>35.393</v>
      </c>
      <c r="L9" s="244">
        <v>32.235</v>
      </c>
      <c r="M9" s="207">
        <f t="shared" si="5"/>
        <v>-0.0892266832424491</v>
      </c>
      <c r="N9" s="215">
        <v>6.6639</v>
      </c>
      <c r="O9" s="244">
        <v>6.5281</v>
      </c>
      <c r="P9" s="207">
        <f t="shared" si="6"/>
        <v>-0.0203784570596797</v>
      </c>
      <c r="Q9" s="215">
        <v>9.8098</v>
      </c>
      <c r="R9" s="244">
        <v>9.8528</v>
      </c>
      <c r="S9" s="207">
        <f t="shared" si="7"/>
        <v>0.00438337173031061</v>
      </c>
      <c r="T9" s="213">
        <v>8.8152</v>
      </c>
      <c r="U9" s="244">
        <v>9.2342</v>
      </c>
      <c r="V9" s="207">
        <f t="shared" si="8"/>
        <v>0.0475315364370631</v>
      </c>
      <c r="W9" s="215">
        <v>3.739</v>
      </c>
      <c r="X9" s="244">
        <v>3.1436</v>
      </c>
      <c r="Y9" s="207">
        <f t="shared" si="9"/>
        <v>-0.159240438619952</v>
      </c>
      <c r="Z9" s="313">
        <v>1.3463</v>
      </c>
      <c r="AA9" s="244">
        <v>1.7689</v>
      </c>
      <c r="AB9" s="207">
        <f t="shared" si="10"/>
        <v>0.3138973482879</v>
      </c>
      <c r="AC9" s="254">
        <f t="shared" si="1"/>
        <v>167.7525</v>
      </c>
      <c r="AD9" s="255">
        <f t="shared" si="2"/>
        <v>164.2836</v>
      </c>
      <c r="AE9" s="207">
        <f t="shared" si="11"/>
        <v>-0.0206786784101576</v>
      </c>
      <c r="AF9" s="254">
        <f t="shared" si="12"/>
        <v>30.3742</v>
      </c>
      <c r="AG9" s="255">
        <f t="shared" si="13"/>
        <v>30.5276</v>
      </c>
      <c r="AH9" s="207">
        <f t="shared" si="14"/>
        <v>0.00505033877435448</v>
      </c>
      <c r="AI9" s="271">
        <f t="shared" si="15"/>
        <v>198.1267</v>
      </c>
      <c r="AJ9" s="255">
        <f t="shared" si="16"/>
        <v>194.8112</v>
      </c>
      <c r="AK9" s="207">
        <f t="shared" si="17"/>
        <v>-0.0167342412708633</v>
      </c>
    </row>
    <row r="10" s="194" customFormat="1" ht="20.1" customHeight="1" spans="1:37">
      <c r="A10" s="10">
        <v>7</v>
      </c>
      <c r="B10" s="215">
        <v>37.0432</v>
      </c>
      <c r="C10" s="206">
        <v>36.2656</v>
      </c>
      <c r="D10" s="212">
        <f t="shared" si="0"/>
        <v>-0.0209917069799585</v>
      </c>
      <c r="E10" s="213">
        <v>42.822</v>
      </c>
      <c r="F10" s="209">
        <v>38.058</v>
      </c>
      <c r="G10" s="207">
        <f t="shared" si="3"/>
        <v>-0.111251226005324</v>
      </c>
      <c r="H10" s="213">
        <v>55.2356</v>
      </c>
      <c r="I10" s="209">
        <v>56.6815</v>
      </c>
      <c r="J10" s="207">
        <f t="shared" si="4"/>
        <v>0.0261769583384629</v>
      </c>
      <c r="K10" s="213">
        <v>37.261</v>
      </c>
      <c r="L10" s="244">
        <v>31.452</v>
      </c>
      <c r="M10" s="207">
        <f t="shared" si="5"/>
        <v>-0.155900271060895</v>
      </c>
      <c r="N10" s="215">
        <v>6.8288</v>
      </c>
      <c r="O10" s="244">
        <v>6.6736</v>
      </c>
      <c r="P10" s="207">
        <f t="shared" si="6"/>
        <v>-0.0227272727272727</v>
      </c>
      <c r="Q10" s="215">
        <v>9.8094</v>
      </c>
      <c r="R10" s="244">
        <v>9.7347</v>
      </c>
      <c r="S10" s="207">
        <f t="shared" si="7"/>
        <v>-0.00761514465716557</v>
      </c>
      <c r="T10" s="213">
        <v>9.001</v>
      </c>
      <c r="U10" s="244">
        <v>9.524</v>
      </c>
      <c r="V10" s="207">
        <f t="shared" si="8"/>
        <v>0.058104655038329</v>
      </c>
      <c r="W10" s="215">
        <v>3.9678</v>
      </c>
      <c r="X10" s="244">
        <v>2.8407</v>
      </c>
      <c r="Y10" s="207">
        <f t="shared" si="9"/>
        <v>-0.284061696658098</v>
      </c>
      <c r="Z10" s="313">
        <v>1.2236</v>
      </c>
      <c r="AA10" s="244">
        <v>1.9346</v>
      </c>
      <c r="AB10" s="207">
        <f t="shared" si="10"/>
        <v>0.581072245831971</v>
      </c>
      <c r="AC10" s="254">
        <f t="shared" si="1"/>
        <v>172.3618</v>
      </c>
      <c r="AD10" s="255">
        <f t="shared" si="2"/>
        <v>162.4571</v>
      </c>
      <c r="AE10" s="207">
        <f t="shared" si="11"/>
        <v>-0.0574645890214653</v>
      </c>
      <c r="AF10" s="254">
        <f t="shared" si="12"/>
        <v>30.8306</v>
      </c>
      <c r="AG10" s="255">
        <f t="shared" si="13"/>
        <v>30.7076</v>
      </c>
      <c r="AH10" s="207">
        <f t="shared" si="14"/>
        <v>-0.00398954285677232</v>
      </c>
      <c r="AI10" s="271">
        <f t="shared" si="15"/>
        <v>203.1924</v>
      </c>
      <c r="AJ10" s="255">
        <f t="shared" si="16"/>
        <v>193.1647</v>
      </c>
      <c r="AK10" s="207">
        <f t="shared" si="17"/>
        <v>-0.0493507631190931</v>
      </c>
    </row>
    <row r="11" s="194" customFormat="1" ht="20.1" customHeight="1" spans="1:37">
      <c r="A11" s="10">
        <v>8</v>
      </c>
      <c r="B11" s="215">
        <v>37.9456</v>
      </c>
      <c r="C11" s="206">
        <v>35.7664</v>
      </c>
      <c r="D11" s="212">
        <f t="shared" si="0"/>
        <v>-0.0574295834036094</v>
      </c>
      <c r="E11" s="213">
        <v>41.242</v>
      </c>
      <c r="F11" s="209">
        <v>38.757</v>
      </c>
      <c r="G11" s="207">
        <f t="shared" si="3"/>
        <v>-0.0602541098879783</v>
      </c>
      <c r="H11" s="213">
        <v>59.9251</v>
      </c>
      <c r="I11" s="209">
        <v>56.0941</v>
      </c>
      <c r="J11" s="207">
        <f t="shared" si="4"/>
        <v>-0.0639298057074582</v>
      </c>
      <c r="K11" s="213">
        <v>36.295</v>
      </c>
      <c r="L11" s="244">
        <v>31.126</v>
      </c>
      <c r="M11" s="207">
        <f t="shared" si="5"/>
        <v>-0.14241631078661</v>
      </c>
      <c r="N11" s="215">
        <v>6.8773</v>
      </c>
      <c r="O11" s="244">
        <v>6.7997</v>
      </c>
      <c r="P11" s="207">
        <f t="shared" si="6"/>
        <v>-0.0112834978843442</v>
      </c>
      <c r="Q11" s="215">
        <v>10.3843</v>
      </c>
      <c r="R11" s="244">
        <v>9.69</v>
      </c>
      <c r="S11" s="207">
        <f t="shared" si="7"/>
        <v>-0.0668605490981578</v>
      </c>
      <c r="T11" s="213">
        <v>9.409</v>
      </c>
      <c r="U11" s="244">
        <v>9.4009</v>
      </c>
      <c r="V11" s="207">
        <f t="shared" si="8"/>
        <v>-0.000860877882878166</v>
      </c>
      <c r="W11" s="215">
        <v>4.0696</v>
      </c>
      <c r="X11" s="244">
        <v>3.3831</v>
      </c>
      <c r="Y11" s="207">
        <f t="shared" si="9"/>
        <v>-0.168689797523098</v>
      </c>
      <c r="Z11" s="313">
        <v>1.2333</v>
      </c>
      <c r="AA11" s="244">
        <v>1.9636</v>
      </c>
      <c r="AB11" s="207">
        <f t="shared" si="10"/>
        <v>0.592151139219979</v>
      </c>
      <c r="AC11" s="254">
        <f t="shared" si="1"/>
        <v>175.4077</v>
      </c>
      <c r="AD11" s="255">
        <f t="shared" si="2"/>
        <v>161.7435</v>
      </c>
      <c r="AE11" s="207">
        <f t="shared" si="11"/>
        <v>-0.0778996589089304</v>
      </c>
      <c r="AF11" s="254">
        <f t="shared" si="12"/>
        <v>31.9735</v>
      </c>
      <c r="AG11" s="255">
        <f t="shared" si="13"/>
        <v>31.2373</v>
      </c>
      <c r="AH11" s="207">
        <f t="shared" si="14"/>
        <v>-0.0230253178413375</v>
      </c>
      <c r="AI11" s="271">
        <f t="shared" si="15"/>
        <v>207.3812</v>
      </c>
      <c r="AJ11" s="255">
        <f t="shared" si="16"/>
        <v>192.9808</v>
      </c>
      <c r="AK11" s="207">
        <f t="shared" si="17"/>
        <v>-0.0694392741482834</v>
      </c>
    </row>
    <row r="12" s="194" customFormat="1" ht="20.1" customHeight="1" spans="1:37">
      <c r="A12" s="10">
        <v>9</v>
      </c>
      <c r="B12" s="215">
        <v>38.1024</v>
      </c>
      <c r="C12" s="206">
        <v>34.6048</v>
      </c>
      <c r="D12" s="212">
        <f t="shared" si="0"/>
        <v>-0.0917947425883935</v>
      </c>
      <c r="E12" s="213">
        <v>43.5294</v>
      </c>
      <c r="F12" s="209">
        <v>36.356</v>
      </c>
      <c r="G12" s="207">
        <f t="shared" si="3"/>
        <v>-0.164794368863343</v>
      </c>
      <c r="H12" s="213">
        <v>60.7335</v>
      </c>
      <c r="I12" s="209">
        <v>53.5816</v>
      </c>
      <c r="J12" s="207">
        <f t="shared" si="4"/>
        <v>-0.117758732824553</v>
      </c>
      <c r="K12" s="213">
        <v>37.112</v>
      </c>
      <c r="L12" s="244">
        <v>30.093</v>
      </c>
      <c r="M12" s="207">
        <f t="shared" si="5"/>
        <v>-0.18913020047424</v>
      </c>
      <c r="N12" s="215">
        <v>7.4981</v>
      </c>
      <c r="O12" s="244">
        <v>6.4602</v>
      </c>
      <c r="P12" s="207">
        <f t="shared" si="6"/>
        <v>-0.138421733505821</v>
      </c>
      <c r="Q12" s="215">
        <v>10.5194</v>
      </c>
      <c r="R12" s="244">
        <v>10.212</v>
      </c>
      <c r="S12" s="207">
        <f t="shared" si="7"/>
        <v>-0.0292221989847329</v>
      </c>
      <c r="T12" s="213">
        <v>9.6069</v>
      </c>
      <c r="U12" s="244">
        <v>9.2587</v>
      </c>
      <c r="V12" s="207">
        <f t="shared" si="8"/>
        <v>-0.0362447823959862</v>
      </c>
      <c r="W12" s="215">
        <v>4.0916</v>
      </c>
      <c r="X12" s="244">
        <v>3.2546</v>
      </c>
      <c r="Y12" s="207">
        <f t="shared" si="9"/>
        <v>-0.204565451168247</v>
      </c>
      <c r="Z12" s="313">
        <v>1.3274</v>
      </c>
      <c r="AA12" s="244">
        <v>2.1049</v>
      </c>
      <c r="AB12" s="207">
        <f t="shared" si="10"/>
        <v>0.585731505198132</v>
      </c>
      <c r="AC12" s="254">
        <f t="shared" si="1"/>
        <v>179.4773</v>
      </c>
      <c r="AD12" s="255">
        <f t="shared" si="2"/>
        <v>154.6354</v>
      </c>
      <c r="AE12" s="207">
        <f t="shared" si="11"/>
        <v>-0.138412490047488</v>
      </c>
      <c r="AF12" s="254">
        <f t="shared" si="12"/>
        <v>33.0434</v>
      </c>
      <c r="AG12" s="255">
        <f t="shared" si="13"/>
        <v>31.2904</v>
      </c>
      <c r="AH12" s="207">
        <f t="shared" si="14"/>
        <v>-0.0530514414376244</v>
      </c>
      <c r="AI12" s="271">
        <f t="shared" si="15"/>
        <v>212.5207</v>
      </c>
      <c r="AJ12" s="255">
        <f t="shared" si="16"/>
        <v>185.9258</v>
      </c>
      <c r="AK12" s="207">
        <f t="shared" si="17"/>
        <v>-0.125140280452681</v>
      </c>
    </row>
    <row r="13" s="194" customFormat="1" ht="20.1" customHeight="1" spans="1:37">
      <c r="A13" s="10">
        <v>10</v>
      </c>
      <c r="B13" s="215">
        <v>37.328</v>
      </c>
      <c r="C13" s="206">
        <v>35.5936</v>
      </c>
      <c r="D13" s="212">
        <f t="shared" si="0"/>
        <v>-0.0464637805400772</v>
      </c>
      <c r="E13" s="213">
        <v>44.3235</v>
      </c>
      <c r="F13" s="209">
        <v>35.4167</v>
      </c>
      <c r="G13" s="207">
        <f t="shared" si="3"/>
        <v>-0.20094983473778</v>
      </c>
      <c r="H13" s="213">
        <v>61.9098</v>
      </c>
      <c r="I13" s="209">
        <v>50.6007</v>
      </c>
      <c r="J13" s="207">
        <f t="shared" si="4"/>
        <v>-0.182670594962348</v>
      </c>
      <c r="K13" s="213">
        <v>37.707</v>
      </c>
      <c r="L13" s="244">
        <v>30.439</v>
      </c>
      <c r="M13" s="207">
        <f t="shared" si="5"/>
        <v>-0.192749356883337</v>
      </c>
      <c r="N13" s="215">
        <v>7.2556</v>
      </c>
      <c r="O13" s="244">
        <v>6.6057</v>
      </c>
      <c r="P13" s="207">
        <f t="shared" si="6"/>
        <v>-0.0895721925133691</v>
      </c>
      <c r="Q13" s="215">
        <v>10.756</v>
      </c>
      <c r="R13" s="244">
        <v>9.3206</v>
      </c>
      <c r="S13" s="207">
        <f t="shared" si="7"/>
        <v>-0.133451097062105</v>
      </c>
      <c r="T13" s="213">
        <v>9.7354</v>
      </c>
      <c r="U13" s="244">
        <v>9.1969</v>
      </c>
      <c r="V13" s="207">
        <f t="shared" si="8"/>
        <v>-0.055313597797728</v>
      </c>
      <c r="W13" s="211">
        <v>4.2756</v>
      </c>
      <c r="X13" s="244">
        <v>3.215</v>
      </c>
      <c r="Y13" s="207">
        <f t="shared" si="9"/>
        <v>-0.248058751988025</v>
      </c>
      <c r="Z13" s="313">
        <v>1.1736</v>
      </c>
      <c r="AA13" s="244">
        <v>1.9791</v>
      </c>
      <c r="AB13" s="207">
        <f t="shared" si="10"/>
        <v>0.686349693251534</v>
      </c>
      <c r="AC13" s="254">
        <f t="shared" si="1"/>
        <v>181.2683</v>
      </c>
      <c r="AD13" s="255">
        <f t="shared" si="2"/>
        <v>152.05</v>
      </c>
      <c r="AE13" s="207">
        <f t="shared" si="11"/>
        <v>-0.161188139349241</v>
      </c>
      <c r="AF13" s="254">
        <f t="shared" si="12"/>
        <v>33.1962</v>
      </c>
      <c r="AG13" s="255">
        <f t="shared" si="13"/>
        <v>30.3173</v>
      </c>
      <c r="AH13" s="207">
        <f t="shared" si="14"/>
        <v>-0.0867237816376573</v>
      </c>
      <c r="AI13" s="271">
        <f t="shared" si="15"/>
        <v>214.4645</v>
      </c>
      <c r="AJ13" s="255">
        <f t="shared" si="16"/>
        <v>182.3673</v>
      </c>
      <c r="AK13" s="207">
        <f t="shared" si="17"/>
        <v>-0.149662065283532</v>
      </c>
    </row>
    <row r="14" s="194" customFormat="1" ht="20.1" customHeight="1" spans="1:37">
      <c r="A14" s="10">
        <v>11</v>
      </c>
      <c r="B14" s="215">
        <v>37.8208</v>
      </c>
      <c r="C14" s="206">
        <v>35.168</v>
      </c>
      <c r="D14" s="212">
        <f t="shared" si="0"/>
        <v>-0.0701412979101447</v>
      </c>
      <c r="E14" s="213">
        <v>43.6366</v>
      </c>
      <c r="F14" s="209">
        <v>36.5198</v>
      </c>
      <c r="G14" s="207">
        <f t="shared" si="3"/>
        <v>-0.163092449915896</v>
      </c>
      <c r="H14" s="213">
        <v>59.0639</v>
      </c>
      <c r="I14" s="209">
        <v>53.242</v>
      </c>
      <c r="J14" s="207">
        <f t="shared" si="4"/>
        <v>-0.0985695153892648</v>
      </c>
      <c r="K14" s="213">
        <v>37.608</v>
      </c>
      <c r="L14" s="244">
        <v>30.472</v>
      </c>
      <c r="M14" s="207">
        <f t="shared" si="5"/>
        <v>-0.189746862369708</v>
      </c>
      <c r="N14" s="215">
        <v>7.0616</v>
      </c>
      <c r="O14" s="244">
        <v>6.402</v>
      </c>
      <c r="P14" s="207">
        <f t="shared" si="6"/>
        <v>-0.0934065934065934</v>
      </c>
      <c r="Q14" s="215">
        <v>10.6632</v>
      </c>
      <c r="R14" s="244">
        <v>9.6505</v>
      </c>
      <c r="S14" s="207">
        <f t="shared" si="7"/>
        <v>-0.0949714907344888</v>
      </c>
      <c r="T14" s="213">
        <v>9.6851</v>
      </c>
      <c r="U14" s="244">
        <v>9.3206</v>
      </c>
      <c r="V14" s="207">
        <f t="shared" si="8"/>
        <v>-0.0376351302516236</v>
      </c>
      <c r="W14" s="215">
        <v>4.0254</v>
      </c>
      <c r="X14" s="244">
        <v>3.2618</v>
      </c>
      <c r="Y14" s="207">
        <f t="shared" si="9"/>
        <v>-0.189695433994137</v>
      </c>
      <c r="Z14" s="313">
        <v>1.01</v>
      </c>
      <c r="AA14" s="244">
        <v>2.0225</v>
      </c>
      <c r="AB14" s="207">
        <f t="shared" si="10"/>
        <v>1.00247524752475</v>
      </c>
      <c r="AC14" s="254">
        <f t="shared" si="1"/>
        <v>178.1293</v>
      </c>
      <c r="AD14" s="255">
        <f t="shared" si="2"/>
        <v>155.4018</v>
      </c>
      <c r="AE14" s="207">
        <f t="shared" si="11"/>
        <v>-0.127589902391128</v>
      </c>
      <c r="AF14" s="254">
        <f t="shared" si="12"/>
        <v>32.4453</v>
      </c>
      <c r="AG14" s="255">
        <f t="shared" si="13"/>
        <v>30.6574</v>
      </c>
      <c r="AH14" s="207">
        <f t="shared" si="14"/>
        <v>-0.0551050537365967</v>
      </c>
      <c r="AI14" s="271">
        <f t="shared" si="15"/>
        <v>210.5746</v>
      </c>
      <c r="AJ14" s="255">
        <f t="shared" si="16"/>
        <v>186.0592</v>
      </c>
      <c r="AK14" s="207">
        <f t="shared" si="17"/>
        <v>-0.116421448740731</v>
      </c>
    </row>
    <row r="15" s="194" customFormat="1" ht="20.1" customHeight="1" spans="1:37">
      <c r="A15" s="10">
        <v>12</v>
      </c>
      <c r="B15" s="215">
        <v>38.0672</v>
      </c>
      <c r="C15" s="206">
        <v>34.5376</v>
      </c>
      <c r="D15" s="212">
        <f t="shared" si="0"/>
        <v>-0.0927202420981843</v>
      </c>
      <c r="E15" s="213">
        <v>42.5251</v>
      </c>
      <c r="F15" s="209">
        <v>34.218</v>
      </c>
      <c r="G15" s="207">
        <f t="shared" si="3"/>
        <v>-0.195345807534844</v>
      </c>
      <c r="H15" s="213">
        <v>60.99</v>
      </c>
      <c r="I15" s="209">
        <v>51.5043</v>
      </c>
      <c r="J15" s="207">
        <f t="shared" si="4"/>
        <v>-0.155528775209051</v>
      </c>
      <c r="K15" s="213">
        <v>37.101</v>
      </c>
      <c r="L15" s="244">
        <v>29.75</v>
      </c>
      <c r="M15" s="207">
        <f t="shared" si="5"/>
        <v>-0.19813482116385</v>
      </c>
      <c r="N15" s="215">
        <v>7.1586</v>
      </c>
      <c r="O15" s="244">
        <v>6.7803</v>
      </c>
      <c r="P15" s="207">
        <f t="shared" si="6"/>
        <v>-0.0528455284552845</v>
      </c>
      <c r="Q15" s="215">
        <v>10.3343</v>
      </c>
      <c r="R15" s="244">
        <v>9.3837</v>
      </c>
      <c r="S15" s="207">
        <f t="shared" si="7"/>
        <v>-0.0919849433440099</v>
      </c>
      <c r="T15" s="213">
        <v>9.6748</v>
      </c>
      <c r="U15" s="244">
        <v>8.9786</v>
      </c>
      <c r="V15" s="207">
        <f t="shared" si="8"/>
        <v>-0.0719601438789432</v>
      </c>
      <c r="W15" s="215">
        <v>3.9602</v>
      </c>
      <c r="X15" s="244">
        <v>3.1831</v>
      </c>
      <c r="Y15" s="207">
        <f t="shared" si="9"/>
        <v>-0.196227463259431</v>
      </c>
      <c r="Z15" s="313">
        <v>1.0816</v>
      </c>
      <c r="AA15" s="244">
        <v>1.9028</v>
      </c>
      <c r="AB15" s="207">
        <f t="shared" si="10"/>
        <v>0.759245562130178</v>
      </c>
      <c r="AC15" s="254">
        <f t="shared" si="1"/>
        <v>178.6833</v>
      </c>
      <c r="AD15" s="255">
        <f t="shared" si="2"/>
        <v>150.0099</v>
      </c>
      <c r="AE15" s="207">
        <f t="shared" si="11"/>
        <v>-0.160470508435875</v>
      </c>
      <c r="AF15" s="254">
        <f t="shared" si="12"/>
        <v>32.2095</v>
      </c>
      <c r="AG15" s="255">
        <f t="shared" si="13"/>
        <v>30.2285</v>
      </c>
      <c r="AH15" s="207">
        <f t="shared" si="14"/>
        <v>-0.0615035936602555</v>
      </c>
      <c r="AI15" s="271">
        <f t="shared" si="15"/>
        <v>210.8928</v>
      </c>
      <c r="AJ15" s="255">
        <f t="shared" si="16"/>
        <v>180.2384</v>
      </c>
      <c r="AK15" s="207">
        <f t="shared" si="17"/>
        <v>-0.145355365379947</v>
      </c>
    </row>
    <row r="16" s="194" customFormat="1" ht="20.1" customHeight="1" spans="1:37">
      <c r="A16" s="10">
        <v>13</v>
      </c>
      <c r="B16" s="215">
        <v>38.6912</v>
      </c>
      <c r="C16" s="206">
        <v>34.3456</v>
      </c>
      <c r="D16" s="212">
        <f t="shared" si="0"/>
        <v>-0.112314945000414</v>
      </c>
      <c r="E16" s="213">
        <v>44.2815</v>
      </c>
      <c r="F16" s="209">
        <v>35.6975</v>
      </c>
      <c r="G16" s="207">
        <f t="shared" si="3"/>
        <v>-0.193850705147748</v>
      </c>
      <c r="H16" s="213">
        <v>60.9666</v>
      </c>
      <c r="I16" s="209">
        <v>53.4796</v>
      </c>
      <c r="J16" s="207">
        <f t="shared" si="4"/>
        <v>-0.122804945658771</v>
      </c>
      <c r="K16" s="213">
        <v>36.647</v>
      </c>
      <c r="L16" s="244">
        <v>29.469</v>
      </c>
      <c r="M16" s="207">
        <f t="shared" si="5"/>
        <v>-0.195868693208175</v>
      </c>
      <c r="N16" s="215">
        <v>7.2168</v>
      </c>
      <c r="O16" s="244">
        <v>6.4796</v>
      </c>
      <c r="P16" s="207">
        <f t="shared" si="6"/>
        <v>-0.102150537634409</v>
      </c>
      <c r="Q16" s="215">
        <v>10.4491</v>
      </c>
      <c r="R16" s="244">
        <v>9.6499</v>
      </c>
      <c r="S16" s="207">
        <f t="shared" si="7"/>
        <v>-0.0764850561292359</v>
      </c>
      <c r="T16" s="213">
        <v>9.7348</v>
      </c>
      <c r="U16" s="244">
        <v>9.2824</v>
      </c>
      <c r="V16" s="207">
        <f t="shared" si="8"/>
        <v>-0.0464724493569461</v>
      </c>
      <c r="W16" s="215">
        <v>4.447</v>
      </c>
      <c r="X16" s="244">
        <v>3.303</v>
      </c>
      <c r="Y16" s="207">
        <f t="shared" si="9"/>
        <v>-0.257252080053969</v>
      </c>
      <c r="Z16" s="313">
        <v>1.1799</v>
      </c>
      <c r="AA16" s="244">
        <v>1.9189</v>
      </c>
      <c r="AB16" s="207">
        <f t="shared" si="10"/>
        <v>0.626324264768201</v>
      </c>
      <c r="AC16" s="254">
        <f t="shared" si="1"/>
        <v>180.5863</v>
      </c>
      <c r="AD16" s="255">
        <f t="shared" si="2"/>
        <v>152.9917</v>
      </c>
      <c r="AE16" s="207">
        <f t="shared" si="11"/>
        <v>-0.152805611499876</v>
      </c>
      <c r="AF16" s="254">
        <f t="shared" si="12"/>
        <v>33.0276</v>
      </c>
      <c r="AG16" s="255">
        <f t="shared" si="13"/>
        <v>30.6338</v>
      </c>
      <c r="AH16" s="207">
        <f t="shared" si="14"/>
        <v>-0.0724787753273019</v>
      </c>
      <c r="AI16" s="271">
        <f t="shared" si="15"/>
        <v>213.6139</v>
      </c>
      <c r="AJ16" s="255">
        <f t="shared" si="16"/>
        <v>183.6255</v>
      </c>
      <c r="AK16" s="207">
        <f t="shared" si="17"/>
        <v>-0.140385995480631</v>
      </c>
    </row>
    <row r="17" s="194" customFormat="1" ht="20.1" customHeight="1" spans="1:37">
      <c r="A17" s="10">
        <v>14</v>
      </c>
      <c r="B17" s="215">
        <v>37.9168</v>
      </c>
      <c r="C17" s="206">
        <v>34.736</v>
      </c>
      <c r="D17" s="212">
        <f t="shared" si="0"/>
        <v>-0.083888935775171</v>
      </c>
      <c r="E17" s="213">
        <v>40.1008</v>
      </c>
      <c r="F17" s="209">
        <v>36.7398</v>
      </c>
      <c r="G17" s="207">
        <f t="shared" si="3"/>
        <v>-0.0838137892510872</v>
      </c>
      <c r="H17" s="213">
        <v>62.3489</v>
      </c>
      <c r="I17" s="209">
        <v>53.1907</v>
      </c>
      <c r="J17" s="207">
        <f t="shared" si="4"/>
        <v>-0.146886312348734</v>
      </c>
      <c r="K17" s="213">
        <v>37.187</v>
      </c>
      <c r="L17" s="244">
        <v>29.573</v>
      </c>
      <c r="M17" s="207">
        <f t="shared" si="5"/>
        <v>-0.204748971414742</v>
      </c>
      <c r="N17" s="215">
        <v>7.2944</v>
      </c>
      <c r="O17" s="244">
        <v>6.5475</v>
      </c>
      <c r="P17" s="207">
        <f t="shared" si="6"/>
        <v>-0.102393617021277</v>
      </c>
      <c r="Q17" s="215">
        <v>9.9491</v>
      </c>
      <c r="R17" s="244">
        <v>9.7414</v>
      </c>
      <c r="S17" s="207">
        <f t="shared" si="7"/>
        <v>-0.0208762601642359</v>
      </c>
      <c r="T17" s="213">
        <v>8.9155</v>
      </c>
      <c r="U17" s="244">
        <v>9.4294</v>
      </c>
      <c r="V17" s="207">
        <f t="shared" si="8"/>
        <v>0.0576411866973248</v>
      </c>
      <c r="W17" s="215">
        <v>4.388</v>
      </c>
      <c r="X17" s="244">
        <v>3.3256</v>
      </c>
      <c r="Y17" s="207">
        <f t="shared" si="9"/>
        <v>-0.242114858705561</v>
      </c>
      <c r="Z17" s="313">
        <v>1.1164</v>
      </c>
      <c r="AA17" s="244">
        <v>1.1185</v>
      </c>
      <c r="AB17" s="207">
        <f t="shared" si="10"/>
        <v>0.00188104621999283</v>
      </c>
      <c r="AC17" s="254">
        <f t="shared" si="1"/>
        <v>177.5535</v>
      </c>
      <c r="AD17" s="255">
        <f t="shared" si="2"/>
        <v>154.2395</v>
      </c>
      <c r="AE17" s="207">
        <f t="shared" si="11"/>
        <v>-0.131306901863382</v>
      </c>
      <c r="AF17" s="254">
        <f t="shared" si="12"/>
        <v>31.6634</v>
      </c>
      <c r="AG17" s="255">
        <f t="shared" si="13"/>
        <v>30.1624</v>
      </c>
      <c r="AH17" s="207">
        <f t="shared" si="14"/>
        <v>-0.047404890188672</v>
      </c>
      <c r="AI17" s="271">
        <f t="shared" si="15"/>
        <v>209.2169</v>
      </c>
      <c r="AJ17" s="255">
        <f t="shared" si="16"/>
        <v>184.4019</v>
      </c>
      <c r="AK17" s="207">
        <f t="shared" si="17"/>
        <v>-0.118608965145741</v>
      </c>
    </row>
    <row r="18" s="194" customFormat="1" ht="20.1" customHeight="1" spans="1:37">
      <c r="A18" s="10">
        <v>15</v>
      </c>
      <c r="B18" s="215">
        <v>37.712</v>
      </c>
      <c r="C18" s="206">
        <v>35.5648</v>
      </c>
      <c r="D18" s="212">
        <f t="shared" si="0"/>
        <v>-0.0569367840475182</v>
      </c>
      <c r="E18" s="213">
        <v>43.3593</v>
      </c>
      <c r="F18" s="209">
        <v>35.4439</v>
      </c>
      <c r="G18" s="207">
        <f t="shared" si="3"/>
        <v>-0.182553685137906</v>
      </c>
      <c r="H18" s="213">
        <v>59.6077</v>
      </c>
      <c r="I18" s="209">
        <v>52.7525</v>
      </c>
      <c r="J18" s="207">
        <f t="shared" si="4"/>
        <v>-0.115005276163986</v>
      </c>
      <c r="K18" s="213">
        <v>36.878</v>
      </c>
      <c r="L18" s="244">
        <v>29.042</v>
      </c>
      <c r="M18" s="207">
        <f t="shared" si="5"/>
        <v>-0.212484408048159</v>
      </c>
      <c r="N18" s="215">
        <v>7.1974</v>
      </c>
      <c r="O18" s="244">
        <v>6.2759</v>
      </c>
      <c r="P18" s="207">
        <f t="shared" si="6"/>
        <v>-0.128032345013477</v>
      </c>
      <c r="Q18" s="215">
        <v>9.3207</v>
      </c>
      <c r="R18" s="244">
        <v>9.1359</v>
      </c>
      <c r="S18" s="207">
        <f t="shared" si="7"/>
        <v>-0.0198268370401366</v>
      </c>
      <c r="T18" s="213">
        <v>9.3296</v>
      </c>
      <c r="U18" s="244">
        <v>8.8575</v>
      </c>
      <c r="V18" s="207">
        <f t="shared" si="8"/>
        <v>-0.0506023838106671</v>
      </c>
      <c r="W18" s="215">
        <v>4.0162</v>
      </c>
      <c r="X18" s="244">
        <v>3.1646</v>
      </c>
      <c r="Y18" s="207">
        <f t="shared" si="9"/>
        <v>-0.212041233006324</v>
      </c>
      <c r="Z18" s="313">
        <v>1.0725</v>
      </c>
      <c r="AA18" s="244">
        <v>1.8823</v>
      </c>
      <c r="AB18" s="207">
        <f t="shared" si="10"/>
        <v>0.755058275058275</v>
      </c>
      <c r="AC18" s="254">
        <f t="shared" si="1"/>
        <v>177.557</v>
      </c>
      <c r="AD18" s="255">
        <f t="shared" si="2"/>
        <v>152.8032</v>
      </c>
      <c r="AE18" s="207">
        <f t="shared" si="11"/>
        <v>-0.139413258840823</v>
      </c>
      <c r="AF18" s="254">
        <f t="shared" si="12"/>
        <v>30.9364</v>
      </c>
      <c r="AG18" s="255">
        <f t="shared" si="13"/>
        <v>29.3162</v>
      </c>
      <c r="AH18" s="207">
        <f t="shared" si="14"/>
        <v>-0.0523719631243453</v>
      </c>
      <c r="AI18" s="271">
        <f t="shared" si="15"/>
        <v>208.4934</v>
      </c>
      <c r="AJ18" s="255">
        <f t="shared" si="16"/>
        <v>182.1194</v>
      </c>
      <c r="AK18" s="207">
        <f t="shared" si="17"/>
        <v>-0.126498009049687</v>
      </c>
    </row>
    <row r="19" s="194" customFormat="1" ht="20.1" customHeight="1" spans="1:37">
      <c r="A19" s="10">
        <v>16</v>
      </c>
      <c r="B19" s="215">
        <v>37.8784</v>
      </c>
      <c r="C19" s="206">
        <v>35.1488</v>
      </c>
      <c r="D19" s="212">
        <f t="shared" si="0"/>
        <v>-0.0720621779167018</v>
      </c>
      <c r="E19" s="213">
        <v>42.0959</v>
      </c>
      <c r="F19" s="209">
        <v>36.464</v>
      </c>
      <c r="G19" s="207">
        <f t="shared" si="3"/>
        <v>-0.133787375967731</v>
      </c>
      <c r="H19" s="213">
        <v>59.7698</v>
      </c>
      <c r="I19" s="209">
        <v>53.4595</v>
      </c>
      <c r="J19" s="207">
        <f t="shared" si="4"/>
        <v>-0.105576729385074</v>
      </c>
      <c r="K19" s="213">
        <v>35.449</v>
      </c>
      <c r="L19" s="244">
        <v>29.187</v>
      </c>
      <c r="M19" s="207">
        <f t="shared" si="5"/>
        <v>-0.17664814240176</v>
      </c>
      <c r="N19" s="215">
        <v>7.1489</v>
      </c>
      <c r="O19" s="244">
        <v>6.6445</v>
      </c>
      <c r="P19" s="207">
        <f t="shared" si="6"/>
        <v>-0.0705563093622796</v>
      </c>
      <c r="Q19" s="215">
        <v>10.0982</v>
      </c>
      <c r="R19" s="244">
        <v>9.7588</v>
      </c>
      <c r="S19" s="207">
        <f t="shared" si="7"/>
        <v>-0.0336099502881701</v>
      </c>
      <c r="T19" s="213">
        <v>9.352</v>
      </c>
      <c r="U19" s="244">
        <v>8.5068</v>
      </c>
      <c r="V19" s="207">
        <f t="shared" si="8"/>
        <v>-0.0903763900769889</v>
      </c>
      <c r="W19" s="215">
        <v>3.9525</v>
      </c>
      <c r="X19" s="244">
        <v>3.3525</v>
      </c>
      <c r="Y19" s="207">
        <f t="shared" si="9"/>
        <v>-0.15180265654649</v>
      </c>
      <c r="Z19" s="313">
        <v>1.233</v>
      </c>
      <c r="AA19" s="244">
        <v>1.8823</v>
      </c>
      <c r="AB19" s="207">
        <f t="shared" si="10"/>
        <v>0.526601784266018</v>
      </c>
      <c r="AC19" s="254">
        <f t="shared" si="1"/>
        <v>175.1931</v>
      </c>
      <c r="AD19" s="255">
        <f t="shared" si="2"/>
        <v>154.2593</v>
      </c>
      <c r="AE19" s="207">
        <f t="shared" si="11"/>
        <v>-0.119489865753845</v>
      </c>
      <c r="AF19" s="254">
        <f t="shared" si="12"/>
        <v>31.7846</v>
      </c>
      <c r="AG19" s="255">
        <f t="shared" si="13"/>
        <v>30.1449</v>
      </c>
      <c r="AH19" s="207">
        <f t="shared" si="14"/>
        <v>-0.0515878758895818</v>
      </c>
      <c r="AI19" s="271">
        <f t="shared" si="15"/>
        <v>206.9777</v>
      </c>
      <c r="AJ19" s="255">
        <f t="shared" si="16"/>
        <v>184.4042</v>
      </c>
      <c r="AK19" s="207">
        <f t="shared" si="17"/>
        <v>-0.109062473880036</v>
      </c>
    </row>
    <row r="20" s="194" customFormat="1" ht="20.1" customHeight="1" spans="1:37">
      <c r="A20" s="10">
        <v>17</v>
      </c>
      <c r="B20" s="215">
        <v>37.6768</v>
      </c>
      <c r="C20" s="206">
        <v>34.144</v>
      </c>
      <c r="D20" s="212">
        <f t="shared" si="0"/>
        <v>-0.0937659249193138</v>
      </c>
      <c r="E20" s="213">
        <v>42.3298</v>
      </c>
      <c r="F20" s="209">
        <v>36.21</v>
      </c>
      <c r="G20" s="207">
        <f t="shared" si="3"/>
        <v>-0.144574271553374</v>
      </c>
      <c r="H20" s="213">
        <v>58.6431</v>
      </c>
      <c r="I20" s="209">
        <v>53.9719</v>
      </c>
      <c r="J20" s="207">
        <f t="shared" si="4"/>
        <v>-0.0796547249378017</v>
      </c>
      <c r="K20" s="213">
        <v>35.584</v>
      </c>
      <c r="L20" s="244">
        <v>28.733</v>
      </c>
      <c r="M20" s="207">
        <f t="shared" si="5"/>
        <v>-0.192530350719425</v>
      </c>
      <c r="N20" s="215">
        <v>7.6339</v>
      </c>
      <c r="O20" s="244">
        <v>6.4117</v>
      </c>
      <c r="P20" s="207">
        <f t="shared" si="6"/>
        <v>-0.16010165184244</v>
      </c>
      <c r="Q20" s="215">
        <v>9.7095</v>
      </c>
      <c r="R20" s="244">
        <v>9.7482</v>
      </c>
      <c r="S20" s="207">
        <f t="shared" si="7"/>
        <v>0.00398578711571146</v>
      </c>
      <c r="T20" s="213">
        <v>9.3696</v>
      </c>
      <c r="U20" s="244">
        <v>8.6819</v>
      </c>
      <c r="V20" s="207">
        <f t="shared" si="8"/>
        <v>-0.0733969433060109</v>
      </c>
      <c r="W20" s="211">
        <v>3.8944</v>
      </c>
      <c r="X20" s="244">
        <v>3.2276</v>
      </c>
      <c r="Y20" s="207">
        <f t="shared" si="9"/>
        <v>-0.171220213640099</v>
      </c>
      <c r="Z20" s="313">
        <v>1.1122</v>
      </c>
      <c r="AA20" s="244">
        <v>1.7989</v>
      </c>
      <c r="AB20" s="207">
        <f t="shared" si="10"/>
        <v>0.617424923574896</v>
      </c>
      <c r="AC20" s="254">
        <f t="shared" si="1"/>
        <v>174.2337</v>
      </c>
      <c r="AD20" s="255">
        <f t="shared" si="2"/>
        <v>153.0589</v>
      </c>
      <c r="AE20" s="207">
        <f t="shared" si="11"/>
        <v>-0.121531024135974</v>
      </c>
      <c r="AF20" s="254">
        <f t="shared" si="12"/>
        <v>31.7196</v>
      </c>
      <c r="AG20" s="255">
        <f t="shared" si="13"/>
        <v>29.8683</v>
      </c>
      <c r="AH20" s="207">
        <f t="shared" si="14"/>
        <v>-0.0583645443196006</v>
      </c>
      <c r="AI20" s="271">
        <f t="shared" si="15"/>
        <v>205.9533</v>
      </c>
      <c r="AJ20" s="255">
        <f t="shared" si="16"/>
        <v>182.9272</v>
      </c>
      <c r="AK20" s="207">
        <f t="shared" si="17"/>
        <v>-0.111802529991022</v>
      </c>
    </row>
    <row r="21" s="194" customFormat="1" ht="20.1" customHeight="1" spans="1:37">
      <c r="A21" s="10">
        <v>18</v>
      </c>
      <c r="B21" s="215">
        <v>37.0752</v>
      </c>
      <c r="C21" s="206">
        <v>34.6464</v>
      </c>
      <c r="D21" s="212">
        <f t="shared" si="0"/>
        <v>-0.0655100983946142</v>
      </c>
      <c r="E21" s="213">
        <v>41.1688</v>
      </c>
      <c r="F21" s="209">
        <v>36.9372</v>
      </c>
      <c r="G21" s="207">
        <f t="shared" si="3"/>
        <v>-0.102786576242203</v>
      </c>
      <c r="H21" s="213">
        <v>58.3371</v>
      </c>
      <c r="I21" s="209">
        <v>52.8524</v>
      </c>
      <c r="J21" s="207">
        <f t="shared" si="4"/>
        <v>-0.094017357736329</v>
      </c>
      <c r="K21" s="213">
        <v>34.32</v>
      </c>
      <c r="L21" s="244">
        <v>29.977</v>
      </c>
      <c r="M21" s="207">
        <f t="shared" si="5"/>
        <v>-0.126544289044289</v>
      </c>
      <c r="N21" s="215">
        <v>7.4205</v>
      </c>
      <c r="O21" s="244">
        <v>6.1498</v>
      </c>
      <c r="P21" s="207">
        <f t="shared" si="6"/>
        <v>-0.171241830065359</v>
      </c>
      <c r="Q21" s="215">
        <v>9.2243</v>
      </c>
      <c r="R21" s="244">
        <v>9.3104</v>
      </c>
      <c r="S21" s="207">
        <f t="shared" si="7"/>
        <v>0.00933404160749326</v>
      </c>
      <c r="T21" s="213">
        <v>9.369</v>
      </c>
      <c r="U21" s="244">
        <v>8.5379</v>
      </c>
      <c r="V21" s="207">
        <f t="shared" si="8"/>
        <v>-0.0887074394279004</v>
      </c>
      <c r="W21" s="215">
        <v>3.7534</v>
      </c>
      <c r="X21" s="244">
        <v>3.2952</v>
      </c>
      <c r="Y21" s="207">
        <f t="shared" si="9"/>
        <v>-0.122075984440774</v>
      </c>
      <c r="Z21" s="313">
        <v>0.8928</v>
      </c>
      <c r="AA21" s="244">
        <v>1.7944</v>
      </c>
      <c r="AB21" s="207">
        <f t="shared" si="10"/>
        <v>1.00985663082437</v>
      </c>
      <c r="AC21" s="254">
        <f t="shared" si="1"/>
        <v>170.9011</v>
      </c>
      <c r="AD21" s="255">
        <f t="shared" si="2"/>
        <v>154.413</v>
      </c>
      <c r="AE21" s="207">
        <f t="shared" si="11"/>
        <v>-0.096477436365243</v>
      </c>
      <c r="AF21" s="254">
        <f t="shared" si="12"/>
        <v>30.66</v>
      </c>
      <c r="AG21" s="255">
        <f t="shared" si="13"/>
        <v>29.0877</v>
      </c>
      <c r="AH21" s="207">
        <f t="shared" si="14"/>
        <v>-0.0512818003913894</v>
      </c>
      <c r="AI21" s="271">
        <f t="shared" si="15"/>
        <v>201.5611</v>
      </c>
      <c r="AJ21" s="255">
        <f t="shared" si="16"/>
        <v>183.5007</v>
      </c>
      <c r="AK21" s="207">
        <f t="shared" si="17"/>
        <v>-0.0896026068522151</v>
      </c>
    </row>
    <row r="22" s="194" customFormat="1" ht="20.1" customHeight="1" spans="1:37">
      <c r="A22" s="10">
        <v>19</v>
      </c>
      <c r="B22" s="215">
        <v>36.4736</v>
      </c>
      <c r="C22" s="206">
        <v>35.488</v>
      </c>
      <c r="D22" s="212">
        <f t="shared" si="0"/>
        <v>-0.0270222846113353</v>
      </c>
      <c r="E22" s="213">
        <v>42.5342</v>
      </c>
      <c r="F22" s="209">
        <v>35.2075</v>
      </c>
      <c r="G22" s="207">
        <f t="shared" si="3"/>
        <v>-0.172254327106187</v>
      </c>
      <c r="H22" s="213">
        <v>54.934</v>
      </c>
      <c r="I22" s="209">
        <v>52.1294</v>
      </c>
      <c r="J22" s="207">
        <f t="shared" si="4"/>
        <v>-0.0510539920632031</v>
      </c>
      <c r="K22" s="213">
        <v>34.445</v>
      </c>
      <c r="L22" s="244">
        <v>29.98</v>
      </c>
      <c r="M22" s="207">
        <f t="shared" si="5"/>
        <v>-0.129626941500944</v>
      </c>
      <c r="N22" s="215">
        <v>7.469</v>
      </c>
      <c r="O22" s="244">
        <v>6.1692</v>
      </c>
      <c r="P22" s="207">
        <f t="shared" si="6"/>
        <v>-0.174025974025974</v>
      </c>
      <c r="Q22" s="215">
        <v>9.3414</v>
      </c>
      <c r="R22" s="244">
        <v>9.4453</v>
      </c>
      <c r="S22" s="207">
        <f t="shared" si="7"/>
        <v>0.0111225298135183</v>
      </c>
      <c r="T22" s="213">
        <v>8.8834</v>
      </c>
      <c r="U22" s="244">
        <v>8.2848</v>
      </c>
      <c r="V22" s="207">
        <f t="shared" si="8"/>
        <v>-0.0673841096877321</v>
      </c>
      <c r="W22" s="215">
        <v>3.769</v>
      </c>
      <c r="X22" s="244">
        <v>3.1632</v>
      </c>
      <c r="Y22" s="207">
        <f t="shared" si="9"/>
        <v>-0.160732289732024</v>
      </c>
      <c r="Z22" s="313">
        <v>0.9545</v>
      </c>
      <c r="AA22" s="244">
        <v>1.7941</v>
      </c>
      <c r="AB22" s="207">
        <f t="shared" si="10"/>
        <v>0.879622839182818</v>
      </c>
      <c r="AC22" s="254">
        <f t="shared" si="1"/>
        <v>168.3868</v>
      </c>
      <c r="AD22" s="255">
        <f t="shared" si="2"/>
        <v>152.8049</v>
      </c>
      <c r="AE22" s="207">
        <f t="shared" si="11"/>
        <v>-0.0925363508303501</v>
      </c>
      <c r="AF22" s="254">
        <f t="shared" si="12"/>
        <v>30.4173</v>
      </c>
      <c r="AG22" s="255">
        <f t="shared" si="13"/>
        <v>28.8566</v>
      </c>
      <c r="AH22" s="207">
        <f t="shared" si="14"/>
        <v>-0.0513096165668879</v>
      </c>
      <c r="AI22" s="271">
        <f t="shared" si="15"/>
        <v>198.8041</v>
      </c>
      <c r="AJ22" s="255">
        <f t="shared" si="16"/>
        <v>181.6615</v>
      </c>
      <c r="AK22" s="207">
        <f t="shared" si="17"/>
        <v>-0.0862286039372428</v>
      </c>
    </row>
    <row r="23" s="194" customFormat="1" ht="20.1" customHeight="1" spans="1:37">
      <c r="A23" s="10">
        <v>20</v>
      </c>
      <c r="B23" s="215">
        <v>36.8406</v>
      </c>
      <c r="C23" s="206">
        <v>35.4112</v>
      </c>
      <c r="D23" s="212">
        <f t="shared" si="0"/>
        <v>-0.038799585240197</v>
      </c>
      <c r="E23" s="213">
        <v>40.596</v>
      </c>
      <c r="F23" s="209">
        <v>35.6804</v>
      </c>
      <c r="G23" s="207">
        <f t="shared" si="3"/>
        <v>-0.121085821263179</v>
      </c>
      <c r="H23" s="213">
        <v>56.1469</v>
      </c>
      <c r="I23" s="209">
        <v>52.2527</v>
      </c>
      <c r="J23" s="207">
        <f t="shared" si="4"/>
        <v>-0.0693573465320437</v>
      </c>
      <c r="K23" s="213">
        <v>34.065</v>
      </c>
      <c r="L23" s="244">
        <v>29.14</v>
      </c>
      <c r="M23" s="207">
        <f t="shared" si="5"/>
        <v>-0.144576544840746</v>
      </c>
      <c r="N23" s="215">
        <v>7.1392</v>
      </c>
      <c r="O23" s="244">
        <v>6.2759</v>
      </c>
      <c r="P23" s="207">
        <f t="shared" si="6"/>
        <v>-0.120923913043478</v>
      </c>
      <c r="Q23" s="215">
        <v>9.4029</v>
      </c>
      <c r="R23" s="244">
        <v>9.5282</v>
      </c>
      <c r="S23" s="207">
        <f t="shared" si="7"/>
        <v>0.0133256761211966</v>
      </c>
      <c r="T23" s="213">
        <v>8.8849</v>
      </c>
      <c r="U23" s="244">
        <v>8.9881</v>
      </c>
      <c r="V23" s="207">
        <f t="shared" si="8"/>
        <v>0.0116152123265315</v>
      </c>
      <c r="W23" s="215">
        <v>3.7665</v>
      </c>
      <c r="X23" s="244">
        <v>3.2605</v>
      </c>
      <c r="Y23" s="207">
        <f t="shared" si="9"/>
        <v>-0.134342227532192</v>
      </c>
      <c r="Z23" s="313">
        <v>0.8991</v>
      </c>
      <c r="AA23" s="244">
        <v>1.8233</v>
      </c>
      <c r="AB23" s="207">
        <f t="shared" si="10"/>
        <v>1.02791680569458</v>
      </c>
      <c r="AC23" s="254">
        <f t="shared" si="1"/>
        <v>167.6485</v>
      </c>
      <c r="AD23" s="255">
        <f t="shared" si="2"/>
        <v>152.4843</v>
      </c>
      <c r="AE23" s="207">
        <f t="shared" si="11"/>
        <v>-0.0904523452342251</v>
      </c>
      <c r="AF23" s="254">
        <f t="shared" si="12"/>
        <v>30.0926</v>
      </c>
      <c r="AG23" s="255">
        <f t="shared" si="13"/>
        <v>29.876</v>
      </c>
      <c r="AH23" s="207">
        <f t="shared" si="14"/>
        <v>-0.00719778284362267</v>
      </c>
      <c r="AI23" s="271">
        <f t="shared" si="15"/>
        <v>197.7411</v>
      </c>
      <c r="AJ23" s="255">
        <f t="shared" si="16"/>
        <v>182.3603</v>
      </c>
      <c r="AK23" s="207">
        <f t="shared" si="17"/>
        <v>-0.0777825146112769</v>
      </c>
    </row>
    <row r="24" s="194" customFormat="1" ht="20.1" customHeight="1" spans="1:37">
      <c r="A24" s="10">
        <v>21</v>
      </c>
      <c r="B24" s="215">
        <v>36.928</v>
      </c>
      <c r="C24" s="206">
        <v>35.1008</v>
      </c>
      <c r="D24" s="212">
        <f t="shared" si="0"/>
        <v>-0.0494800693240901</v>
      </c>
      <c r="E24" s="213">
        <v>40.5996</v>
      </c>
      <c r="F24" s="209">
        <v>36.0126</v>
      </c>
      <c r="G24" s="207">
        <f t="shared" si="3"/>
        <v>-0.112981408683829</v>
      </c>
      <c r="H24" s="213">
        <v>56.7869</v>
      </c>
      <c r="I24" s="209">
        <v>51.269</v>
      </c>
      <c r="J24" s="207">
        <f t="shared" si="4"/>
        <v>-0.0971685371097912</v>
      </c>
      <c r="K24" s="213">
        <v>34.127</v>
      </c>
      <c r="L24" s="244">
        <v>29.312</v>
      </c>
      <c r="M24" s="207">
        <f t="shared" si="5"/>
        <v>-0.141090632050869</v>
      </c>
      <c r="N24" s="215">
        <v>7.4108</v>
      </c>
      <c r="O24" s="244">
        <v>6.2468</v>
      </c>
      <c r="P24" s="207">
        <f t="shared" si="6"/>
        <v>-0.157068062827225</v>
      </c>
      <c r="Q24" s="215">
        <v>9.4239</v>
      </c>
      <c r="R24" s="244">
        <v>9.229</v>
      </c>
      <c r="S24" s="207">
        <f t="shared" si="7"/>
        <v>-0.0206814588440031</v>
      </c>
      <c r="T24" s="213">
        <v>8.6627</v>
      </c>
      <c r="U24" s="244">
        <v>8.7271</v>
      </c>
      <c r="V24" s="207">
        <f t="shared" si="8"/>
        <v>0.00743417179401352</v>
      </c>
      <c r="W24" s="215">
        <v>3.6895</v>
      </c>
      <c r="X24" s="244">
        <v>3.3215</v>
      </c>
      <c r="Y24" s="207">
        <f t="shared" si="9"/>
        <v>-0.0997425125355739</v>
      </c>
      <c r="Z24" s="313">
        <v>0.9386</v>
      </c>
      <c r="AA24" s="244">
        <v>1.8389</v>
      </c>
      <c r="AB24" s="207">
        <f t="shared" si="10"/>
        <v>0.959194545067121</v>
      </c>
      <c r="AC24" s="254">
        <f t="shared" si="1"/>
        <v>168.4415</v>
      </c>
      <c r="AD24" s="255">
        <f t="shared" si="2"/>
        <v>151.6944</v>
      </c>
      <c r="AE24" s="207">
        <f t="shared" si="11"/>
        <v>-0.0994238355749622</v>
      </c>
      <c r="AF24" s="254">
        <f t="shared" si="12"/>
        <v>30.1255</v>
      </c>
      <c r="AG24" s="255">
        <f t="shared" si="13"/>
        <v>29.3633</v>
      </c>
      <c r="AH24" s="207">
        <f t="shared" si="14"/>
        <v>-0.0253008248825746</v>
      </c>
      <c r="AI24" s="271">
        <f t="shared" si="15"/>
        <v>198.567</v>
      </c>
      <c r="AJ24" s="255">
        <f t="shared" si="16"/>
        <v>181.0577</v>
      </c>
      <c r="AK24" s="207">
        <f t="shared" si="17"/>
        <v>-0.0881782975015989</v>
      </c>
    </row>
    <row r="25" s="194" customFormat="1" ht="20.1" customHeight="1" spans="1:37">
      <c r="A25" s="10">
        <v>22</v>
      </c>
      <c r="B25" s="215">
        <v>36.7328</v>
      </c>
      <c r="C25" s="206">
        <v>33.6928</v>
      </c>
      <c r="D25" s="212">
        <f t="shared" si="0"/>
        <v>-0.0827598222841711</v>
      </c>
      <c r="E25" s="213">
        <v>39.5987</v>
      </c>
      <c r="F25" s="209">
        <v>36.6559</v>
      </c>
      <c r="G25" s="207">
        <f t="shared" si="3"/>
        <v>-0.0743155709657135</v>
      </c>
      <c r="H25" s="213">
        <v>55.3945</v>
      </c>
      <c r="I25" s="209">
        <v>54.2306</v>
      </c>
      <c r="J25" s="207">
        <f t="shared" si="4"/>
        <v>-0.0210111112114018</v>
      </c>
      <c r="K25" s="213">
        <v>33.94</v>
      </c>
      <c r="L25" s="244">
        <v>29.849</v>
      </c>
      <c r="M25" s="207">
        <f t="shared" si="5"/>
        <v>-0.120536240424278</v>
      </c>
      <c r="N25" s="215">
        <v>7.2653</v>
      </c>
      <c r="O25" s="244">
        <v>6.4699</v>
      </c>
      <c r="P25" s="207">
        <f t="shared" si="6"/>
        <v>-0.109479305740988</v>
      </c>
      <c r="Q25" s="215">
        <v>9.4128</v>
      </c>
      <c r="R25" s="244">
        <v>9.2941</v>
      </c>
      <c r="S25" s="207">
        <f t="shared" si="7"/>
        <v>-0.012610487846337</v>
      </c>
      <c r="T25" s="213">
        <v>9.0768</v>
      </c>
      <c r="U25" s="244">
        <v>8.5097</v>
      </c>
      <c r="V25" s="207">
        <f t="shared" si="8"/>
        <v>-0.0624779658029261</v>
      </c>
      <c r="W25" s="215">
        <v>3.618</v>
      </c>
      <c r="X25" s="244">
        <v>3.2669</v>
      </c>
      <c r="Y25" s="207">
        <f t="shared" si="9"/>
        <v>-0.0970425649530127</v>
      </c>
      <c r="Z25" s="313">
        <v>0.831</v>
      </c>
      <c r="AA25" s="244">
        <v>1.9015</v>
      </c>
      <c r="AB25" s="207">
        <f t="shared" si="10"/>
        <v>1.28820697954272</v>
      </c>
      <c r="AC25" s="254">
        <f t="shared" si="1"/>
        <v>165.666</v>
      </c>
      <c r="AD25" s="255">
        <f t="shared" si="2"/>
        <v>154.4283</v>
      </c>
      <c r="AE25" s="207">
        <f t="shared" si="11"/>
        <v>-0.06783347216689</v>
      </c>
      <c r="AF25" s="254">
        <f t="shared" si="12"/>
        <v>30.2039</v>
      </c>
      <c r="AG25" s="255">
        <f t="shared" si="13"/>
        <v>29.4421</v>
      </c>
      <c r="AH25" s="207">
        <f t="shared" si="14"/>
        <v>-0.0252219084290441</v>
      </c>
      <c r="AI25" s="271">
        <f t="shared" si="15"/>
        <v>195.8699</v>
      </c>
      <c r="AJ25" s="255">
        <f t="shared" si="16"/>
        <v>183.8704</v>
      </c>
      <c r="AK25" s="207">
        <f t="shared" si="17"/>
        <v>-0.0612626033913326</v>
      </c>
    </row>
    <row r="26" s="194" customFormat="1" ht="20.1" customHeight="1" spans="1:37">
      <c r="A26" s="10">
        <v>23</v>
      </c>
      <c r="B26" s="215">
        <v>36.8416</v>
      </c>
      <c r="C26" s="206">
        <v>35.6352</v>
      </c>
      <c r="D26" s="212">
        <f t="shared" si="0"/>
        <v>-0.0327455919395467</v>
      </c>
      <c r="E26" s="213">
        <v>40.4241</v>
      </c>
      <c r="F26" s="209">
        <v>36.13</v>
      </c>
      <c r="G26" s="207">
        <f t="shared" si="3"/>
        <v>-0.106226236329318</v>
      </c>
      <c r="H26" s="213">
        <v>55.2956</v>
      </c>
      <c r="I26" s="209">
        <v>53.1634</v>
      </c>
      <c r="J26" s="207">
        <f t="shared" si="4"/>
        <v>-0.0385600300928102</v>
      </c>
      <c r="K26" s="213">
        <v>34.553</v>
      </c>
      <c r="L26" s="244">
        <v>30.947</v>
      </c>
      <c r="M26" s="207">
        <f t="shared" si="5"/>
        <v>-0.104361415796023</v>
      </c>
      <c r="N26" s="215">
        <v>7.1974</v>
      </c>
      <c r="O26" s="244">
        <v>6.2274</v>
      </c>
      <c r="P26" s="207">
        <f t="shared" si="6"/>
        <v>-0.134770889487871</v>
      </c>
      <c r="Q26" s="215">
        <v>9.2454</v>
      </c>
      <c r="R26" s="244">
        <v>9.6561</v>
      </c>
      <c r="S26" s="207">
        <f t="shared" si="7"/>
        <v>0.0444220909857876</v>
      </c>
      <c r="T26" s="213">
        <v>9.3123</v>
      </c>
      <c r="U26" s="244">
        <v>9.5292</v>
      </c>
      <c r="V26" s="207">
        <f t="shared" si="8"/>
        <v>0.0232917753938339</v>
      </c>
      <c r="W26" s="215">
        <v>3.7468</v>
      </c>
      <c r="X26" s="244">
        <v>3.2899</v>
      </c>
      <c r="Y26" s="207">
        <f t="shared" si="9"/>
        <v>-0.121944058930287</v>
      </c>
      <c r="Z26" s="313">
        <v>0.8143</v>
      </c>
      <c r="AA26" s="244">
        <v>1.7235</v>
      </c>
      <c r="AB26" s="207">
        <f t="shared" si="10"/>
        <v>1.11654181505588</v>
      </c>
      <c r="AC26" s="254">
        <f t="shared" si="1"/>
        <v>167.1143</v>
      </c>
      <c r="AD26" s="255">
        <f t="shared" si="2"/>
        <v>155.8756</v>
      </c>
      <c r="AE26" s="207">
        <f t="shared" si="11"/>
        <v>-0.0672515757179367</v>
      </c>
      <c r="AF26" s="254">
        <f t="shared" si="12"/>
        <v>30.3162</v>
      </c>
      <c r="AG26" s="255">
        <f t="shared" si="13"/>
        <v>30.4261</v>
      </c>
      <c r="AH26" s="207">
        <f t="shared" si="14"/>
        <v>0.00362512452088333</v>
      </c>
      <c r="AI26" s="271">
        <f t="shared" si="15"/>
        <v>197.4305</v>
      </c>
      <c r="AJ26" s="255">
        <f t="shared" si="16"/>
        <v>186.3017</v>
      </c>
      <c r="AK26" s="207">
        <f t="shared" si="17"/>
        <v>-0.0563681903252031</v>
      </c>
    </row>
    <row r="27" s="194" customFormat="1" ht="20.1" customHeight="1" spans="1:37">
      <c r="A27" s="10">
        <v>24</v>
      </c>
      <c r="B27" s="215">
        <v>37.0032</v>
      </c>
      <c r="C27" s="206">
        <v>35.0432</v>
      </c>
      <c r="D27" s="212">
        <f t="shared" si="0"/>
        <v>-0.0529683919228607</v>
      </c>
      <c r="E27" s="213">
        <v>39.5398</v>
      </c>
      <c r="F27" s="209">
        <v>36.3674</v>
      </c>
      <c r="G27" s="207">
        <f t="shared" si="3"/>
        <v>-0.0802330816038522</v>
      </c>
      <c r="H27" s="213">
        <v>55.5082</v>
      </c>
      <c r="I27" s="209">
        <v>53.5666</v>
      </c>
      <c r="J27" s="207">
        <f t="shared" si="4"/>
        <v>-0.0349786157720841</v>
      </c>
      <c r="K27" s="213">
        <v>34.517</v>
      </c>
      <c r="L27" s="244">
        <v>29.65</v>
      </c>
      <c r="M27" s="207">
        <f t="shared" si="5"/>
        <v>-0.141002984036852</v>
      </c>
      <c r="N27" s="215">
        <v>7.3817</v>
      </c>
      <c r="O27" s="244">
        <v>6.4408</v>
      </c>
      <c r="P27" s="207">
        <f t="shared" si="6"/>
        <v>-0.127463863337714</v>
      </c>
      <c r="Q27" s="215">
        <v>9.4964</v>
      </c>
      <c r="R27" s="244">
        <v>9.5282</v>
      </c>
      <c r="S27" s="207">
        <f t="shared" si="7"/>
        <v>0.00334863737837502</v>
      </c>
      <c r="T27" s="213">
        <v>9.312</v>
      </c>
      <c r="U27" s="244">
        <v>9.3049</v>
      </c>
      <c r="V27" s="207">
        <f t="shared" si="8"/>
        <v>-0.000762457044673479</v>
      </c>
      <c r="W27" s="211">
        <v>3.7518</v>
      </c>
      <c r="X27" s="244">
        <v>3.2728</v>
      </c>
      <c r="Y27" s="207">
        <f t="shared" si="9"/>
        <v>-0.127672050748974</v>
      </c>
      <c r="Z27" s="313">
        <v>0.8865</v>
      </c>
      <c r="AA27" s="244">
        <v>1.8139</v>
      </c>
      <c r="AB27" s="207">
        <f t="shared" si="10"/>
        <v>1.04613649182177</v>
      </c>
      <c r="AC27" s="254">
        <f t="shared" si="1"/>
        <v>166.5682</v>
      </c>
      <c r="AD27" s="255">
        <f t="shared" si="2"/>
        <v>154.6272</v>
      </c>
      <c r="AE27" s="207">
        <f t="shared" si="11"/>
        <v>-0.0716883534792354</v>
      </c>
      <c r="AF27" s="254">
        <f t="shared" si="12"/>
        <v>30.8284</v>
      </c>
      <c r="AG27" s="255">
        <f t="shared" si="13"/>
        <v>30.3606</v>
      </c>
      <c r="AH27" s="207">
        <f t="shared" si="14"/>
        <v>-0.0151743197830571</v>
      </c>
      <c r="AI27" s="271">
        <f t="shared" si="15"/>
        <v>197.3966</v>
      </c>
      <c r="AJ27" s="255">
        <f t="shared" si="16"/>
        <v>184.9878</v>
      </c>
      <c r="AK27" s="207">
        <f t="shared" si="17"/>
        <v>-0.0628622782763228</v>
      </c>
    </row>
    <row r="28" s="194" customFormat="1" ht="20.1" customHeight="1" spans="1:37">
      <c r="A28" s="10">
        <v>25</v>
      </c>
      <c r="B28" s="215">
        <v>35.7904</v>
      </c>
      <c r="C28" s="206">
        <v>35.888</v>
      </c>
      <c r="D28" s="212">
        <f t="shared" si="0"/>
        <v>0.00272698824265725</v>
      </c>
      <c r="E28" s="213">
        <v>41.2094</v>
      </c>
      <c r="F28" s="209">
        <v>37.8938</v>
      </c>
      <c r="G28" s="207">
        <f t="shared" si="3"/>
        <v>-0.0804573713764336</v>
      </c>
      <c r="H28" s="213">
        <v>54.7348</v>
      </c>
      <c r="I28" s="209">
        <v>52.3299</v>
      </c>
      <c r="J28" s="207">
        <f t="shared" si="4"/>
        <v>-0.0439373122766503</v>
      </c>
      <c r="K28" s="213">
        <v>34.044</v>
      </c>
      <c r="L28" s="244">
        <v>31.238</v>
      </c>
      <c r="M28" s="207">
        <f t="shared" si="5"/>
        <v>-0.082422747033251</v>
      </c>
      <c r="N28" s="215">
        <v>7.3817</v>
      </c>
      <c r="O28" s="244">
        <v>6.4893</v>
      </c>
      <c r="P28" s="207">
        <f t="shared" si="6"/>
        <v>-0.120893561103811</v>
      </c>
      <c r="Q28" s="215">
        <v>9.3428</v>
      </c>
      <c r="R28" s="244">
        <v>9.5579</v>
      </c>
      <c r="S28" s="207">
        <f t="shared" si="7"/>
        <v>0.0230230765937406</v>
      </c>
      <c r="T28" s="213">
        <v>9.1635</v>
      </c>
      <c r="U28" s="244">
        <v>8.8583</v>
      </c>
      <c r="V28" s="207">
        <f t="shared" si="8"/>
        <v>-0.0333060511813173</v>
      </c>
      <c r="W28" s="215">
        <v>3.684</v>
      </c>
      <c r="X28" s="244">
        <v>2.973</v>
      </c>
      <c r="Y28" s="207">
        <f t="shared" si="9"/>
        <v>-0.19299674267101</v>
      </c>
      <c r="Z28" s="313">
        <v>0.8593</v>
      </c>
      <c r="AA28" s="244">
        <v>1.7445</v>
      </c>
      <c r="AB28" s="207">
        <f t="shared" si="10"/>
        <v>1.03014081228907</v>
      </c>
      <c r="AC28" s="254">
        <f t="shared" si="1"/>
        <v>165.7786</v>
      </c>
      <c r="AD28" s="255">
        <f t="shared" si="2"/>
        <v>157.3497</v>
      </c>
      <c r="AE28" s="207">
        <f t="shared" si="11"/>
        <v>-0.0508443188686598</v>
      </c>
      <c r="AF28" s="254">
        <f t="shared" si="12"/>
        <v>30.4313</v>
      </c>
      <c r="AG28" s="255">
        <f t="shared" si="13"/>
        <v>29.623</v>
      </c>
      <c r="AH28" s="207">
        <f t="shared" si="14"/>
        <v>-0.0265614679622626</v>
      </c>
      <c r="AI28" s="271">
        <f t="shared" si="15"/>
        <v>196.2099</v>
      </c>
      <c r="AJ28" s="255">
        <f t="shared" si="16"/>
        <v>186.9727</v>
      </c>
      <c r="AK28" s="207">
        <f t="shared" si="17"/>
        <v>-0.0470781545681436</v>
      </c>
    </row>
    <row r="29" s="194" customFormat="1" ht="20.1" customHeight="1" spans="1:37">
      <c r="A29" s="10">
        <v>26</v>
      </c>
      <c r="B29" s="215">
        <v>36.8096</v>
      </c>
      <c r="C29" s="206">
        <v>35.5584</v>
      </c>
      <c r="D29" s="212">
        <f t="shared" si="0"/>
        <v>-0.0339911327479789</v>
      </c>
      <c r="E29" s="213">
        <v>39.212</v>
      </c>
      <c r="F29" s="209">
        <v>37.2691</v>
      </c>
      <c r="G29" s="207">
        <f t="shared" si="3"/>
        <v>-0.0495486075691115</v>
      </c>
      <c r="H29" s="213">
        <v>54.3694</v>
      </c>
      <c r="I29" s="209">
        <v>54.1535</v>
      </c>
      <c r="J29" s="207">
        <f t="shared" si="4"/>
        <v>-0.00397098367831901</v>
      </c>
      <c r="K29" s="213">
        <v>34.256</v>
      </c>
      <c r="L29" s="244">
        <v>31.01</v>
      </c>
      <c r="M29" s="207">
        <f t="shared" si="5"/>
        <v>-0.0947571228397945</v>
      </c>
      <c r="N29" s="215">
        <v>7.3429</v>
      </c>
      <c r="O29" s="244">
        <v>6.3923</v>
      </c>
      <c r="P29" s="207">
        <f t="shared" si="6"/>
        <v>-0.129458388375165</v>
      </c>
      <c r="Q29" s="215">
        <v>9.1541</v>
      </c>
      <c r="R29" s="244">
        <v>9.5521</v>
      </c>
      <c r="S29" s="207">
        <f t="shared" si="7"/>
        <v>0.0434777859101386</v>
      </c>
      <c r="T29" s="213">
        <v>9.0504</v>
      </c>
      <c r="U29" s="244">
        <v>8.7404</v>
      </c>
      <c r="V29" s="207">
        <f t="shared" si="8"/>
        <v>-0.0342526297180236</v>
      </c>
      <c r="W29" s="215">
        <v>3.6236</v>
      </c>
      <c r="X29" s="244">
        <v>3.4335</v>
      </c>
      <c r="Y29" s="207">
        <f t="shared" si="9"/>
        <v>-0.0524616403576554</v>
      </c>
      <c r="Z29" s="313">
        <v>0.9722</v>
      </c>
      <c r="AA29" s="244">
        <v>1.8756</v>
      </c>
      <c r="AB29" s="207">
        <f t="shared" si="10"/>
        <v>0.929232668175273</v>
      </c>
      <c r="AC29" s="254">
        <f t="shared" si="1"/>
        <v>164.647</v>
      </c>
      <c r="AD29" s="255">
        <f t="shared" si="2"/>
        <v>157.991</v>
      </c>
      <c r="AE29" s="207">
        <f t="shared" si="11"/>
        <v>-0.0404258808238231</v>
      </c>
      <c r="AF29" s="254">
        <f t="shared" si="12"/>
        <v>30.1432</v>
      </c>
      <c r="AG29" s="255">
        <f t="shared" si="13"/>
        <v>29.9939</v>
      </c>
      <c r="AH29" s="207">
        <f t="shared" si="14"/>
        <v>-0.00495302423100425</v>
      </c>
      <c r="AI29" s="271">
        <f t="shared" si="15"/>
        <v>194.7902</v>
      </c>
      <c r="AJ29" s="255">
        <f t="shared" si="16"/>
        <v>187.9849</v>
      </c>
      <c r="AK29" s="207">
        <f t="shared" si="17"/>
        <v>-0.0349365625170056</v>
      </c>
    </row>
    <row r="30" s="194" customFormat="1" ht="20.1" customHeight="1" spans="1:37">
      <c r="A30" s="10">
        <v>27</v>
      </c>
      <c r="B30" s="215">
        <v>36.9152</v>
      </c>
      <c r="C30" s="206">
        <v>35.1936</v>
      </c>
      <c r="D30" s="212">
        <f t="shared" si="0"/>
        <v>-0.046636615811373</v>
      </c>
      <c r="E30" s="213">
        <v>38.9268</v>
      </c>
      <c r="F30" s="209">
        <v>35.8488</v>
      </c>
      <c r="G30" s="207">
        <f t="shared" si="3"/>
        <v>-0.0790714880236753</v>
      </c>
      <c r="H30" s="213">
        <v>52.5752</v>
      </c>
      <c r="I30" s="209">
        <v>54.8447</v>
      </c>
      <c r="J30" s="207">
        <f t="shared" si="4"/>
        <v>0.0431667402121152</v>
      </c>
      <c r="K30" s="213">
        <v>34.378</v>
      </c>
      <c r="L30" s="244">
        <v>30.001</v>
      </c>
      <c r="M30" s="207">
        <f t="shared" si="5"/>
        <v>-0.127319797544941</v>
      </c>
      <c r="N30" s="215">
        <v>7.5369</v>
      </c>
      <c r="O30" s="244">
        <v>6.8773</v>
      </c>
      <c r="P30" s="207">
        <f t="shared" si="6"/>
        <v>-0.0875160875160875</v>
      </c>
      <c r="Q30" s="215">
        <v>9.2906</v>
      </c>
      <c r="R30" s="244">
        <v>8.7214</v>
      </c>
      <c r="S30" s="207">
        <f t="shared" si="7"/>
        <v>-0.0612662260779713</v>
      </c>
      <c r="T30" s="213">
        <v>8.8925</v>
      </c>
      <c r="U30" s="244">
        <v>9.4441</v>
      </c>
      <c r="V30" s="207">
        <f t="shared" si="8"/>
        <v>0.0620298003935902</v>
      </c>
      <c r="W30" s="215">
        <v>3.6886</v>
      </c>
      <c r="X30" s="244">
        <v>3.4601</v>
      </c>
      <c r="Y30" s="207">
        <f t="shared" si="9"/>
        <v>-0.0619476224041642</v>
      </c>
      <c r="Z30" s="313">
        <v>0.8857</v>
      </c>
      <c r="AA30" s="244">
        <v>1.8607</v>
      </c>
      <c r="AB30" s="207">
        <f t="shared" si="10"/>
        <v>1.10082420684205</v>
      </c>
      <c r="AC30" s="254">
        <f t="shared" si="1"/>
        <v>162.7952</v>
      </c>
      <c r="AD30" s="255">
        <f t="shared" si="2"/>
        <v>155.8881</v>
      </c>
      <c r="AE30" s="207">
        <f t="shared" si="11"/>
        <v>-0.0424281551298809</v>
      </c>
      <c r="AF30" s="254">
        <f t="shared" si="12"/>
        <v>30.2943</v>
      </c>
      <c r="AG30" s="255">
        <f t="shared" si="13"/>
        <v>30.3636</v>
      </c>
      <c r="AH30" s="207">
        <f t="shared" si="14"/>
        <v>0.00228755904576115</v>
      </c>
      <c r="AI30" s="271">
        <f t="shared" si="15"/>
        <v>193.0895</v>
      </c>
      <c r="AJ30" s="255">
        <f t="shared" si="16"/>
        <v>186.2517</v>
      </c>
      <c r="AK30" s="207">
        <f t="shared" si="17"/>
        <v>-0.0354125936418085</v>
      </c>
    </row>
    <row r="31" s="194" customFormat="1" ht="20.1" customHeight="1" spans="1:37">
      <c r="A31" s="10">
        <v>28</v>
      </c>
      <c r="B31" s="215">
        <v>37.2832</v>
      </c>
      <c r="C31" s="206">
        <v>35.1296</v>
      </c>
      <c r="D31" s="212">
        <f t="shared" si="0"/>
        <v>-0.0577632821217062</v>
      </c>
      <c r="E31" s="213">
        <v>38.3036</v>
      </c>
      <c r="F31" s="209">
        <v>37.3229</v>
      </c>
      <c r="G31" s="207">
        <f t="shared" si="3"/>
        <v>-0.0256033375452962</v>
      </c>
      <c r="H31" s="213">
        <v>55.3605</v>
      </c>
      <c r="I31" s="209">
        <v>54.4132</v>
      </c>
      <c r="J31" s="207">
        <f t="shared" si="4"/>
        <v>-0.0171114784006647</v>
      </c>
      <c r="K31" s="213">
        <v>34.688</v>
      </c>
      <c r="L31" s="244">
        <v>29.759</v>
      </c>
      <c r="M31" s="207">
        <f t="shared" si="5"/>
        <v>-0.142095249077491</v>
      </c>
      <c r="N31" s="215">
        <v>7.372</v>
      </c>
      <c r="O31" s="244">
        <v>6.4505</v>
      </c>
      <c r="P31" s="207">
        <f t="shared" si="6"/>
        <v>-0.125</v>
      </c>
      <c r="Q31" s="215">
        <v>9.2643</v>
      </c>
      <c r="R31" s="244">
        <v>9.6054</v>
      </c>
      <c r="S31" s="207">
        <f t="shared" si="7"/>
        <v>0.0368187558693047</v>
      </c>
      <c r="T31" s="213">
        <v>9.3899</v>
      </c>
      <c r="U31" s="244">
        <v>7.8923</v>
      </c>
      <c r="V31" s="207">
        <f t="shared" si="8"/>
        <v>-0.159490516405926</v>
      </c>
      <c r="W31" s="215">
        <v>3.7584</v>
      </c>
      <c r="X31" s="244">
        <v>3.421</v>
      </c>
      <c r="Y31" s="207">
        <f t="shared" si="9"/>
        <v>-0.0897722435078757</v>
      </c>
      <c r="Z31" s="313">
        <v>0.9335</v>
      </c>
      <c r="AA31" s="244">
        <v>1.7896</v>
      </c>
      <c r="AB31" s="207">
        <f t="shared" si="10"/>
        <v>0.917086234600964</v>
      </c>
      <c r="AC31" s="254">
        <f t="shared" si="1"/>
        <v>165.6353</v>
      </c>
      <c r="AD31" s="255">
        <f t="shared" si="2"/>
        <v>156.6247</v>
      </c>
      <c r="AE31" s="207">
        <f t="shared" si="11"/>
        <v>-0.0544002395624603</v>
      </c>
      <c r="AF31" s="254">
        <f t="shared" si="12"/>
        <v>30.7181</v>
      </c>
      <c r="AG31" s="255">
        <f t="shared" si="13"/>
        <v>29.1588</v>
      </c>
      <c r="AH31" s="207">
        <f t="shared" si="14"/>
        <v>-0.0507616030939414</v>
      </c>
      <c r="AI31" s="271">
        <f t="shared" si="15"/>
        <v>196.3534</v>
      </c>
      <c r="AJ31" s="255">
        <f t="shared" si="16"/>
        <v>185.7835</v>
      </c>
      <c r="AK31" s="207">
        <f t="shared" si="17"/>
        <v>-0.0538310006345701</v>
      </c>
    </row>
    <row r="32" s="194" customFormat="1" ht="20.1" customHeight="1" spans="1:37">
      <c r="A32" s="10">
        <v>29</v>
      </c>
      <c r="B32" s="215">
        <v>37.0692</v>
      </c>
      <c r="C32" s="206">
        <v>35.0816</v>
      </c>
      <c r="D32" s="212">
        <f t="shared" si="0"/>
        <v>-0.0536186375751298</v>
      </c>
      <c r="E32" s="213">
        <v>40.1621</v>
      </c>
      <c r="F32" s="209">
        <v>36.8265</v>
      </c>
      <c r="G32" s="207">
        <f t="shared" si="3"/>
        <v>-0.0830534259911708</v>
      </c>
      <c r="H32" s="213">
        <v>53.0505</v>
      </c>
      <c r="I32" s="209">
        <v>55.5601</v>
      </c>
      <c r="J32" s="207">
        <f t="shared" si="4"/>
        <v>0.0473058689362023</v>
      </c>
      <c r="K32" s="213">
        <v>33.791</v>
      </c>
      <c r="L32" s="244">
        <v>30.657</v>
      </c>
      <c r="M32" s="207">
        <f t="shared" si="5"/>
        <v>-0.0927465893285193</v>
      </c>
      <c r="N32" s="215">
        <v>7.3526</v>
      </c>
      <c r="O32" s="244">
        <v>6.6542</v>
      </c>
      <c r="P32" s="207">
        <f t="shared" si="6"/>
        <v>-0.0949868073878627</v>
      </c>
      <c r="Q32" s="215">
        <v>9.2612</v>
      </c>
      <c r="R32" s="244">
        <v>9.4259</v>
      </c>
      <c r="S32" s="207">
        <f t="shared" si="7"/>
        <v>0.0177838725003239</v>
      </c>
      <c r="T32" s="213">
        <v>8.874</v>
      </c>
      <c r="U32" s="244">
        <v>9.1036</v>
      </c>
      <c r="V32" s="207">
        <f t="shared" si="8"/>
        <v>0.0258733378408834</v>
      </c>
      <c r="W32" s="215">
        <v>3.7858</v>
      </c>
      <c r="X32" s="244">
        <v>3.552</v>
      </c>
      <c r="Y32" s="207">
        <f t="shared" si="9"/>
        <v>-0.06175709229225</v>
      </c>
      <c r="Z32" s="313">
        <v>0.9143</v>
      </c>
      <c r="AA32" s="244">
        <v>1.7531</v>
      </c>
      <c r="AB32" s="207">
        <f t="shared" si="10"/>
        <v>0.917423165263043</v>
      </c>
      <c r="AC32" s="254">
        <f t="shared" si="1"/>
        <v>164.0728</v>
      </c>
      <c r="AD32" s="255">
        <f t="shared" si="2"/>
        <v>158.1252</v>
      </c>
      <c r="AE32" s="207">
        <f t="shared" si="11"/>
        <v>-0.0362497623006372</v>
      </c>
      <c r="AF32" s="254">
        <f t="shared" si="12"/>
        <v>30.1879</v>
      </c>
      <c r="AG32" s="255">
        <f t="shared" si="13"/>
        <v>30.4888</v>
      </c>
      <c r="AH32" s="207">
        <f t="shared" si="14"/>
        <v>0.00996756978789522</v>
      </c>
      <c r="AI32" s="271">
        <f t="shared" si="15"/>
        <v>194.2607</v>
      </c>
      <c r="AJ32" s="255">
        <f t="shared" si="16"/>
        <v>188.614</v>
      </c>
      <c r="AK32" s="207">
        <f t="shared" si="17"/>
        <v>-0.0290676395174114</v>
      </c>
    </row>
    <row r="33" s="194" customFormat="1" ht="20.1" customHeight="1" spans="1:37">
      <c r="A33" s="10">
        <v>30</v>
      </c>
      <c r="B33" s="216">
        <v>36.1532</v>
      </c>
      <c r="C33" s="206">
        <v>35.4176</v>
      </c>
      <c r="D33" s="212">
        <f t="shared" si="0"/>
        <v>-0.0203467466227055</v>
      </c>
      <c r="E33" s="213">
        <v>39.0994</v>
      </c>
      <c r="F33" s="209">
        <v>38.9252</v>
      </c>
      <c r="G33" s="207">
        <f t="shared" si="3"/>
        <v>-0.00445531133470094</v>
      </c>
      <c r="H33" s="213">
        <v>53.709</v>
      </c>
      <c r="I33" s="209">
        <v>58.1323</v>
      </c>
      <c r="J33" s="207">
        <f t="shared" si="4"/>
        <v>0.0823567744698281</v>
      </c>
      <c r="K33" s="213">
        <v>34.605</v>
      </c>
      <c r="L33" s="244">
        <v>30.633</v>
      </c>
      <c r="M33" s="207">
        <f t="shared" si="5"/>
        <v>-0.114781100996966</v>
      </c>
      <c r="N33" s="215">
        <v>7.081</v>
      </c>
      <c r="O33" s="244">
        <v>6.8385</v>
      </c>
      <c r="P33" s="207">
        <f t="shared" si="6"/>
        <v>-0.0342465753424658</v>
      </c>
      <c r="Q33" s="215">
        <v>9.4105</v>
      </c>
      <c r="R33" s="244">
        <v>9.5267</v>
      </c>
      <c r="S33" s="207">
        <f t="shared" si="7"/>
        <v>0.0123479092503054</v>
      </c>
      <c r="T33" s="213">
        <v>9.1356</v>
      </c>
      <c r="U33" s="244">
        <v>8.5279</v>
      </c>
      <c r="V33" s="207">
        <f t="shared" si="8"/>
        <v>-0.0665199877402688</v>
      </c>
      <c r="W33" s="215">
        <v>3.705</v>
      </c>
      <c r="X33" s="244">
        <v>3.7456</v>
      </c>
      <c r="Y33" s="207">
        <f t="shared" si="9"/>
        <v>0.0109581646423752</v>
      </c>
      <c r="Z33" s="313">
        <v>0.8752</v>
      </c>
      <c r="AA33" s="244">
        <v>1.7241</v>
      </c>
      <c r="AB33" s="207">
        <f t="shared" si="10"/>
        <v>0.969949725776965</v>
      </c>
      <c r="AC33" s="254">
        <f t="shared" si="1"/>
        <v>163.5666</v>
      </c>
      <c r="AD33" s="255">
        <f t="shared" si="2"/>
        <v>163.1081</v>
      </c>
      <c r="AE33" s="207">
        <f t="shared" si="11"/>
        <v>-0.00280313951625813</v>
      </c>
      <c r="AF33" s="254">
        <f t="shared" si="12"/>
        <v>30.2073</v>
      </c>
      <c r="AG33" s="255">
        <f t="shared" si="13"/>
        <v>30.3628</v>
      </c>
      <c r="AH33" s="207">
        <f t="shared" si="14"/>
        <v>0.005147762295869</v>
      </c>
      <c r="AI33" s="271">
        <f t="shared" si="15"/>
        <v>193.7739</v>
      </c>
      <c r="AJ33" s="255">
        <f t="shared" si="16"/>
        <v>193.4709</v>
      </c>
      <c r="AK33" s="207">
        <f t="shared" si="17"/>
        <v>-0.00156367808048451</v>
      </c>
    </row>
    <row r="34" s="194" customFormat="1" ht="20.1" customHeight="1" spans="1:37">
      <c r="A34" s="10">
        <v>31</v>
      </c>
      <c r="B34" s="216">
        <v>35.1328</v>
      </c>
      <c r="C34" s="217">
        <v>34.4448</v>
      </c>
      <c r="D34" s="218">
        <f t="shared" si="0"/>
        <v>-0.0195828399672102</v>
      </c>
      <c r="E34" s="219">
        <v>42.1762</v>
      </c>
      <c r="F34" s="220">
        <v>35.6692</v>
      </c>
      <c r="G34" s="221">
        <f t="shared" si="3"/>
        <v>-0.154281324538484</v>
      </c>
      <c r="H34" s="219">
        <v>52.2626</v>
      </c>
      <c r="I34" s="220">
        <v>56.16</v>
      </c>
      <c r="J34" s="221">
        <f t="shared" si="4"/>
        <v>0.0745734043082433</v>
      </c>
      <c r="K34" s="219">
        <v>34.008</v>
      </c>
      <c r="L34" s="246">
        <v>30.334</v>
      </c>
      <c r="M34" s="221">
        <f t="shared" si="5"/>
        <v>-0.108033403904964</v>
      </c>
      <c r="N34" s="216">
        <v>7.2362</v>
      </c>
      <c r="O34" s="246">
        <v>6.5766</v>
      </c>
      <c r="P34" s="221">
        <f t="shared" si="6"/>
        <v>-0.0911528150134048</v>
      </c>
      <c r="Q34" s="216">
        <v>9.506</v>
      </c>
      <c r="R34" s="246">
        <v>8.7076</v>
      </c>
      <c r="S34" s="221">
        <f t="shared" si="7"/>
        <v>-0.0839890595413424</v>
      </c>
      <c r="T34" s="219">
        <v>9.1738</v>
      </c>
      <c r="U34" s="246">
        <v>8.2339</v>
      </c>
      <c r="V34" s="221">
        <f t="shared" si="8"/>
        <v>-0.102454816978787</v>
      </c>
      <c r="W34" s="248">
        <v>3.7448</v>
      </c>
      <c r="X34" s="246">
        <v>3.5846</v>
      </c>
      <c r="Y34" s="221">
        <f t="shared" si="9"/>
        <v>-0.0427793206579791</v>
      </c>
      <c r="Z34" s="313">
        <v>0.9342</v>
      </c>
      <c r="AA34" s="246">
        <v>1.7515</v>
      </c>
      <c r="AB34" s="221">
        <f t="shared" si="10"/>
        <v>0.874866195675444</v>
      </c>
      <c r="AC34" s="259">
        <f t="shared" si="1"/>
        <v>163.5796</v>
      </c>
      <c r="AD34" s="260">
        <f t="shared" si="2"/>
        <v>156.608</v>
      </c>
      <c r="AE34" s="221">
        <f t="shared" si="11"/>
        <v>-0.0426190062819569</v>
      </c>
      <c r="AF34" s="254">
        <f t="shared" si="12"/>
        <v>30.595</v>
      </c>
      <c r="AG34" s="255">
        <f t="shared" si="13"/>
        <v>28.8542</v>
      </c>
      <c r="AH34" s="221">
        <f t="shared" si="14"/>
        <v>-0.056898185978101</v>
      </c>
      <c r="AI34" s="272">
        <f t="shared" si="15"/>
        <v>194.1746</v>
      </c>
      <c r="AJ34" s="260">
        <f t="shared" si="16"/>
        <v>185.4622</v>
      </c>
      <c r="AK34" s="221">
        <f t="shared" si="17"/>
        <v>-0.0448688963438061</v>
      </c>
    </row>
    <row r="35" s="194" customFormat="1" ht="20.1" customHeight="1" spans="1:37">
      <c r="A35" s="222" t="s">
        <v>19</v>
      </c>
      <c r="B35" s="223">
        <f>SUM(B4:B34)</f>
        <v>1150.5851</v>
      </c>
      <c r="C35" s="224">
        <f>SUM(C4:C34)</f>
        <v>1090.5056</v>
      </c>
      <c r="D35" s="225">
        <f t="shared" ref="D35:D38" si="18">(C35-B35)/B35</f>
        <v>-0.0522164766430576</v>
      </c>
      <c r="E35" s="210">
        <f t="shared" ref="E35:U35" si="19">SUM(E4:E34)</f>
        <v>1276.5667</v>
      </c>
      <c r="F35" s="226">
        <f t="shared" si="19"/>
        <v>1143.8754</v>
      </c>
      <c r="G35" s="225">
        <f t="shared" si="3"/>
        <v>-0.103943883229917</v>
      </c>
      <c r="H35" s="210">
        <f t="shared" si="19"/>
        <v>1755.9655</v>
      </c>
      <c r="I35" s="247">
        <f t="shared" si="19"/>
        <v>1689.7967</v>
      </c>
      <c r="J35" s="225">
        <f t="shared" si="4"/>
        <v>-0.0376822893160487</v>
      </c>
      <c r="K35" s="210">
        <f t="shared" si="19"/>
        <v>1094.407</v>
      </c>
      <c r="L35" s="247">
        <f t="shared" si="19"/>
        <v>942.173</v>
      </c>
      <c r="M35" s="225">
        <f t="shared" si="5"/>
        <v>-0.139101814955497</v>
      </c>
      <c r="N35" s="210">
        <f t="shared" si="19"/>
        <v>221.9457</v>
      </c>
      <c r="O35" s="224">
        <f t="shared" si="19"/>
        <v>202.2547</v>
      </c>
      <c r="P35" s="225">
        <f t="shared" si="6"/>
        <v>-0.0887198986058301</v>
      </c>
      <c r="Q35" s="210">
        <f t="shared" si="19"/>
        <v>302.5581</v>
      </c>
      <c r="R35" s="224">
        <f t="shared" si="19"/>
        <v>296.0527</v>
      </c>
      <c r="S35" s="225">
        <f t="shared" si="7"/>
        <v>-0.0215013248695042</v>
      </c>
      <c r="T35" s="210">
        <f t="shared" si="19"/>
        <v>285.4919</v>
      </c>
      <c r="U35" s="247">
        <f t="shared" si="19"/>
        <v>277.5997</v>
      </c>
      <c r="V35" s="225">
        <f t="shared" si="8"/>
        <v>-0.0276442168762056</v>
      </c>
      <c r="W35" s="223">
        <f t="shared" ref="W35" si="20">SUM(W4:W34)</f>
        <v>119.9023</v>
      </c>
      <c r="X35" s="249">
        <f t="shared" ref="X35" si="21">SUM(X4:X34)</f>
        <v>103.414</v>
      </c>
      <c r="Y35" s="225">
        <f t="shared" si="9"/>
        <v>-0.137514459689264</v>
      </c>
      <c r="Z35" s="315">
        <f t="shared" ref="Z35:AA35" si="22">SUM(Z4:Z34)</f>
        <v>33.5315</v>
      </c>
      <c r="AA35" s="249">
        <f t="shared" si="22"/>
        <v>56.3191</v>
      </c>
      <c r="AB35" s="225">
        <f t="shared" si="10"/>
        <v>0.679587850230381</v>
      </c>
      <c r="AC35" s="316">
        <f>SUM(AC4:AC34)</f>
        <v>5277.5243</v>
      </c>
      <c r="AD35" s="224">
        <f t="shared" ref="AD35" si="23">SUM(AD4:AD34)</f>
        <v>4866.3507</v>
      </c>
      <c r="AE35" s="225">
        <f t="shared" si="11"/>
        <v>-0.0779103186696837</v>
      </c>
      <c r="AF35" s="316">
        <f>SUM(AF4:AF34)</f>
        <v>963.4295</v>
      </c>
      <c r="AG35" s="224">
        <f t="shared" ref="AG35" si="24">SUM(AG4:AG34)</f>
        <v>935.6402</v>
      </c>
      <c r="AH35" s="225">
        <f t="shared" si="14"/>
        <v>-0.0288441447973101</v>
      </c>
      <c r="AI35" s="262">
        <f t="shared" si="15"/>
        <v>6240.9538</v>
      </c>
      <c r="AJ35" s="224">
        <f t="shared" ref="AJ35" si="25">SUM(AJ4:AJ34)</f>
        <v>5801.9909</v>
      </c>
      <c r="AK35" s="225">
        <f t="shared" si="17"/>
        <v>-0.0703358675720367</v>
      </c>
    </row>
    <row r="36" s="194" customFormat="1" ht="20.1" customHeight="1" spans="1:37">
      <c r="A36" s="227" t="s">
        <v>65</v>
      </c>
      <c r="B36" s="228">
        <f>AVERAGE(B4:B34)</f>
        <v>37.1156483870968</v>
      </c>
      <c r="C36" s="229">
        <f>AVERAGE(C4:C34)</f>
        <v>35.1776</v>
      </c>
      <c r="D36" s="212">
        <f t="shared" si="18"/>
        <v>-0.0522164766430582</v>
      </c>
      <c r="E36" s="230">
        <f t="shared" ref="E36:U36" si="26">AVERAGE(E4:E34)</f>
        <v>41.1795709677419</v>
      </c>
      <c r="F36" s="231">
        <f t="shared" si="26"/>
        <v>36.8992064516129</v>
      </c>
      <c r="G36" s="212">
        <f t="shared" si="3"/>
        <v>-0.103943883229917</v>
      </c>
      <c r="H36" s="230">
        <f t="shared" si="26"/>
        <v>56.6440483870968</v>
      </c>
      <c r="I36" s="231">
        <f t="shared" si="26"/>
        <v>54.5095709677419</v>
      </c>
      <c r="J36" s="212">
        <f t="shared" si="4"/>
        <v>-0.0376822893160487</v>
      </c>
      <c r="K36" s="230">
        <f t="shared" si="26"/>
        <v>35.3034516129032</v>
      </c>
      <c r="L36" s="231">
        <f t="shared" si="26"/>
        <v>30.3926774193548</v>
      </c>
      <c r="M36" s="212">
        <f t="shared" si="5"/>
        <v>-0.139101814955497</v>
      </c>
      <c r="N36" s="230">
        <f t="shared" si="26"/>
        <v>7.15953870967742</v>
      </c>
      <c r="O36" s="229">
        <f t="shared" si="26"/>
        <v>6.52434516129032</v>
      </c>
      <c r="P36" s="212">
        <f t="shared" si="6"/>
        <v>-0.0887198986058301</v>
      </c>
      <c r="Q36" s="230">
        <f t="shared" si="26"/>
        <v>9.75993870967742</v>
      </c>
      <c r="R36" s="229">
        <f t="shared" si="26"/>
        <v>9.55008709677419</v>
      </c>
      <c r="S36" s="212">
        <f t="shared" si="7"/>
        <v>-0.0215013248695044</v>
      </c>
      <c r="T36" s="230">
        <f t="shared" si="26"/>
        <v>9.20941612903226</v>
      </c>
      <c r="U36" s="231">
        <f t="shared" si="26"/>
        <v>8.95482903225806</v>
      </c>
      <c r="V36" s="207">
        <f t="shared" si="8"/>
        <v>-0.0276442168762055</v>
      </c>
      <c r="W36" s="215">
        <f t="shared" ref="W36" si="27">AVERAGE(W4:W34)</f>
        <v>3.86781612903226</v>
      </c>
      <c r="X36" s="244">
        <f t="shared" ref="X36" si="28">AVERAGE(X4:X34)</f>
        <v>3.33593548387097</v>
      </c>
      <c r="Y36" s="207">
        <f t="shared" si="9"/>
        <v>-0.137514459689264</v>
      </c>
      <c r="Z36" s="317">
        <f t="shared" ref="Z36:AA36" si="29">AVERAGE(Z4:Z34)</f>
        <v>1.08166129032258</v>
      </c>
      <c r="AA36" s="244">
        <f t="shared" si="29"/>
        <v>1.81674516129032</v>
      </c>
      <c r="AB36" s="207">
        <f t="shared" si="10"/>
        <v>0.679587850230381</v>
      </c>
      <c r="AC36" s="254">
        <f t="shared" ref="AC35:AC38" si="30">B36+E36+H36+K36</f>
        <v>170.242719354839</v>
      </c>
      <c r="AD36" s="229">
        <f t="shared" ref="AD36" si="31">AVERAGE(AD4:AD34)</f>
        <v>156.97905483871</v>
      </c>
      <c r="AE36" s="212">
        <f t="shared" si="11"/>
        <v>-0.0779103186696838</v>
      </c>
      <c r="AF36" s="254">
        <f t="shared" ref="AF5:AF38" si="32">N36+Q36+T36+W36</f>
        <v>29.9967096774194</v>
      </c>
      <c r="AG36" s="229">
        <f t="shared" ref="AG36" si="33">AVERAGE(AG4:AG34)</f>
        <v>30.1819419354839</v>
      </c>
      <c r="AH36" s="212">
        <f t="shared" si="14"/>
        <v>0.00617508586963291</v>
      </c>
      <c r="AI36" s="271">
        <f t="shared" si="15"/>
        <v>200.239429032258</v>
      </c>
      <c r="AJ36" s="229">
        <f t="shared" ref="AJ36" si="34">AVERAGE(AJ4:AJ34)</f>
        <v>187.160996774194</v>
      </c>
      <c r="AK36" s="207">
        <f t="shared" si="17"/>
        <v>-0.0653139709859921</v>
      </c>
    </row>
    <row r="37" s="194" customFormat="1" ht="20.1" customHeight="1" spans="1:37">
      <c r="A37" s="232" t="s">
        <v>66</v>
      </c>
      <c r="B37" s="228">
        <f>MAX(B4:B34)</f>
        <v>38.6912</v>
      </c>
      <c r="C37" s="229">
        <f>MAX(C4:C34)</f>
        <v>36.2656</v>
      </c>
      <c r="D37" s="212">
        <f t="shared" si="18"/>
        <v>-0.0626912579604665</v>
      </c>
      <c r="E37" s="230">
        <f t="shared" ref="E37:U37" si="35">MAX(E4:E34)</f>
        <v>44.3235</v>
      </c>
      <c r="F37" s="231">
        <f t="shared" si="35"/>
        <v>40.0268</v>
      </c>
      <c r="G37" s="212">
        <f t="shared" si="3"/>
        <v>-0.0969395467415705</v>
      </c>
      <c r="H37" s="230">
        <f t="shared" si="35"/>
        <v>62.3489</v>
      </c>
      <c r="I37" s="231">
        <f t="shared" si="35"/>
        <v>59.8567</v>
      </c>
      <c r="J37" s="212">
        <f t="shared" si="4"/>
        <v>-0.0399718359104973</v>
      </c>
      <c r="K37" s="230">
        <f t="shared" si="35"/>
        <v>37.707</v>
      </c>
      <c r="L37" s="231">
        <f t="shared" si="35"/>
        <v>32.235</v>
      </c>
      <c r="M37" s="212">
        <f t="shared" si="5"/>
        <v>-0.145118943432254</v>
      </c>
      <c r="N37" s="230">
        <f t="shared" si="35"/>
        <v>7.6339</v>
      </c>
      <c r="O37" s="229">
        <f t="shared" si="35"/>
        <v>6.8773</v>
      </c>
      <c r="P37" s="212">
        <f t="shared" si="6"/>
        <v>-0.0991105463786531</v>
      </c>
      <c r="Q37" s="230">
        <f t="shared" si="35"/>
        <v>10.756</v>
      </c>
      <c r="R37" s="229">
        <f t="shared" si="35"/>
        <v>10.212</v>
      </c>
      <c r="S37" s="212">
        <f t="shared" si="7"/>
        <v>-0.0505764224618818</v>
      </c>
      <c r="T37" s="230">
        <f t="shared" si="35"/>
        <v>9.7354</v>
      </c>
      <c r="U37" s="231">
        <f t="shared" si="35"/>
        <v>9.5292</v>
      </c>
      <c r="V37" s="207">
        <f t="shared" si="8"/>
        <v>-0.0211804342913492</v>
      </c>
      <c r="W37" s="215">
        <f t="shared" ref="W37" si="36">MAX(W4:W34)</f>
        <v>4.447</v>
      </c>
      <c r="X37" s="244">
        <f t="shared" ref="X37" si="37">MAX(X4:X34)</f>
        <v>3.9198</v>
      </c>
      <c r="Y37" s="207">
        <f t="shared" si="9"/>
        <v>-0.1185518326962</v>
      </c>
      <c r="Z37" s="317">
        <f t="shared" ref="Z37:AA37" si="38">MAX(Z4:Z34)</f>
        <v>1.4606</v>
      </c>
      <c r="AA37" s="244">
        <f t="shared" si="38"/>
        <v>2.1049</v>
      </c>
      <c r="AB37" s="207">
        <f t="shared" si="10"/>
        <v>0.441120087635219</v>
      </c>
      <c r="AC37" s="254">
        <f t="shared" si="30"/>
        <v>183.0706</v>
      </c>
      <c r="AD37" s="229">
        <f t="shared" ref="AD37" si="39">MAX(AD4:AD34)</f>
        <v>165.3771</v>
      </c>
      <c r="AE37" s="212">
        <f t="shared" si="11"/>
        <v>-0.0966485060954628</v>
      </c>
      <c r="AF37" s="254">
        <f t="shared" si="32"/>
        <v>32.5723</v>
      </c>
      <c r="AG37" s="229">
        <f t="shared" ref="AG37" si="40">MAX(AG4:AG34)</f>
        <v>31.2904</v>
      </c>
      <c r="AH37" s="212">
        <f t="shared" si="14"/>
        <v>-0.0393555260144357</v>
      </c>
      <c r="AI37" s="271">
        <f t="shared" si="15"/>
        <v>215.6429</v>
      </c>
      <c r="AJ37" s="229">
        <f t="shared" ref="AJ37" si="41">MAX(AJ4:AJ34)</f>
        <v>196.1436</v>
      </c>
      <c r="AK37" s="207">
        <f t="shared" si="17"/>
        <v>-0.0904240297269237</v>
      </c>
    </row>
    <row r="38" s="194" customFormat="1" ht="20.1" customHeight="1" spans="1:37">
      <c r="A38" s="233" t="s">
        <v>67</v>
      </c>
      <c r="B38" s="234">
        <f>MIN(B4:B34)</f>
        <v>35.1328</v>
      </c>
      <c r="C38" s="235">
        <f>MIN(C4:C34)</f>
        <v>33.6928</v>
      </c>
      <c r="D38" s="236">
        <f t="shared" si="18"/>
        <v>-0.0409873394662539</v>
      </c>
      <c r="E38" s="237">
        <f t="shared" ref="E38:H38" si="42">MIN(E4:E34)</f>
        <v>38.3036</v>
      </c>
      <c r="F38" s="238">
        <f t="shared" si="42"/>
        <v>34.218</v>
      </c>
      <c r="G38" s="236">
        <f t="shared" si="3"/>
        <v>-0.106663603421088</v>
      </c>
      <c r="H38" s="237">
        <f t="shared" si="42"/>
        <v>52.2626</v>
      </c>
      <c r="I38" s="238">
        <f t="shared" ref="I38" si="43">MIN(I4:I34)</f>
        <v>50.6007</v>
      </c>
      <c r="J38" s="236">
        <f t="shared" si="4"/>
        <v>-0.0317990302816928</v>
      </c>
      <c r="K38" s="237">
        <f t="shared" ref="K38:AD38" si="44">MIN(K4:K34)</f>
        <v>33.791</v>
      </c>
      <c r="L38" s="238">
        <f t="shared" si="44"/>
        <v>28.733</v>
      </c>
      <c r="M38" s="236">
        <f t="shared" si="5"/>
        <v>-0.149684827320884</v>
      </c>
      <c r="N38" s="237">
        <f t="shared" si="44"/>
        <v>6.5184</v>
      </c>
      <c r="O38" s="235">
        <f t="shared" si="44"/>
        <v>6.1498</v>
      </c>
      <c r="P38" s="236">
        <f t="shared" si="6"/>
        <v>-0.056547619047619</v>
      </c>
      <c r="Q38" s="237">
        <f t="shared" si="44"/>
        <v>9.1541</v>
      </c>
      <c r="R38" s="235">
        <f t="shared" si="44"/>
        <v>8.7076</v>
      </c>
      <c r="S38" s="236">
        <f t="shared" si="7"/>
        <v>-0.0487759583137611</v>
      </c>
      <c r="T38" s="237">
        <f t="shared" si="44"/>
        <v>8.6627</v>
      </c>
      <c r="U38" s="238">
        <f t="shared" si="44"/>
        <v>7.8923</v>
      </c>
      <c r="V38" s="250">
        <f t="shared" si="8"/>
        <v>-0.0889330116476387</v>
      </c>
      <c r="W38" s="251">
        <f t="shared" ref="W38" si="45">MIN(W4:W34)</f>
        <v>3.618</v>
      </c>
      <c r="X38" s="252">
        <f t="shared" ref="X38" si="46">MIN(X4:X34)</f>
        <v>2.8407</v>
      </c>
      <c r="Y38" s="250">
        <f t="shared" si="9"/>
        <v>-0.214842454394693</v>
      </c>
      <c r="Z38" s="318">
        <f t="shared" ref="Z38:AA38" si="47">MIN(Z4:Z34)</f>
        <v>0.8143</v>
      </c>
      <c r="AA38" s="252">
        <f t="shared" si="47"/>
        <v>1.1185</v>
      </c>
      <c r="AB38" s="250">
        <f t="shared" si="10"/>
        <v>0.373572393466781</v>
      </c>
      <c r="AC38" s="305">
        <f t="shared" si="30"/>
        <v>159.49</v>
      </c>
      <c r="AD38" s="235">
        <f t="shared" si="44"/>
        <v>150.0099</v>
      </c>
      <c r="AE38" s="236">
        <f t="shared" si="11"/>
        <v>-0.0594400902877923</v>
      </c>
      <c r="AF38" s="306">
        <f t="shared" si="32"/>
        <v>27.9532</v>
      </c>
      <c r="AG38" s="235">
        <f t="shared" ref="AG38" si="48">MIN(AG4:AG34)</f>
        <v>28.8542</v>
      </c>
      <c r="AH38" s="236">
        <f t="shared" si="14"/>
        <v>0.0322324456591732</v>
      </c>
      <c r="AI38" s="307">
        <f t="shared" si="15"/>
        <v>187.4432</v>
      </c>
      <c r="AJ38" s="235">
        <f t="shared" ref="AJ38" si="49">MIN(AJ4:AJ34)</f>
        <v>180.2384</v>
      </c>
      <c r="AK38" s="250">
        <f t="shared" si="17"/>
        <v>-0.0384372439224256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tabColor indexed="13"/>
  </sheetPr>
  <dimension ref="A1:U39"/>
  <sheetViews>
    <sheetView workbookViewId="0">
      <pane xSplit="1" ySplit="3" topLeftCell="G4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14.6666666666667" style="77" customWidth="1"/>
    <col min="2" max="2" width="12.4416666666667" style="77" customWidth="1"/>
    <col min="3" max="3" width="10.8833333333333" style="77" customWidth="1"/>
    <col min="4" max="4" width="12.2166666666667" style="77" customWidth="1"/>
    <col min="5" max="5" width="10.8833333333333" style="77" customWidth="1"/>
    <col min="6" max="7" width="10.3333333333333" style="77" customWidth="1"/>
    <col min="8" max="8" width="11.6666666666667" style="77" customWidth="1"/>
    <col min="9" max="9" width="10.1083333333333" style="77" customWidth="1"/>
    <col min="10" max="11" width="9.33333333333333" style="77" customWidth="1"/>
    <col min="12" max="12" width="10.1083333333333" style="77" customWidth="1"/>
    <col min="13" max="13" width="10.3333333333333" style="77" customWidth="1"/>
    <col min="14" max="14" width="8.775" style="77" customWidth="1"/>
    <col min="15" max="19" width="9.44166666666667" style="77" customWidth="1"/>
    <col min="21" max="21" width="11.775" customWidth="1"/>
  </cols>
  <sheetData>
    <row r="1" ht="34.5" customHeight="1" spans="1:2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8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31.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37.8016</v>
      </c>
      <c r="C4" s="12"/>
      <c r="D4" s="15">
        <v>44.6068</v>
      </c>
      <c r="E4" s="14"/>
      <c r="F4" s="15">
        <v>60.2954</v>
      </c>
      <c r="G4" s="16"/>
      <c r="H4" s="17">
        <v>36.0718</v>
      </c>
      <c r="I4" s="53"/>
      <c r="J4" s="54">
        <v>7.4715</v>
      </c>
      <c r="K4" s="16"/>
      <c r="L4" s="54">
        <v>9.8269</v>
      </c>
      <c r="M4" s="16"/>
      <c r="N4" s="54">
        <v>9.2727</v>
      </c>
      <c r="O4" s="55"/>
      <c r="P4" s="56">
        <v>4.1425</v>
      </c>
      <c r="Q4" s="74"/>
      <c r="R4" s="56"/>
      <c r="S4" s="74"/>
      <c r="T4" s="56" t="e">
        <f>#REF!+D4+F4+H4+J4+L4+N4+P4</f>
        <v>#REF!</v>
      </c>
      <c r="U4" s="75">
        <f t="shared" ref="U4:U33" si="0">C4+E4+I4+K4+M4+O4+Q4+G4</f>
        <v>0</v>
      </c>
    </row>
    <row r="5" ht="15.75" spans="1:21">
      <c r="A5" s="10">
        <v>2</v>
      </c>
      <c r="B5" s="19">
        <v>38.4576</v>
      </c>
      <c r="C5" s="12"/>
      <c r="D5" s="19">
        <v>45.5652</v>
      </c>
      <c r="E5" s="18"/>
      <c r="F5" s="19">
        <v>49.3405</v>
      </c>
      <c r="G5" s="18"/>
      <c r="H5" s="20">
        <v>37.8616</v>
      </c>
      <c r="I5" s="57"/>
      <c r="J5" s="54">
        <v>7.6388</v>
      </c>
      <c r="K5" s="18"/>
      <c r="L5" s="54">
        <v>9.6628</v>
      </c>
      <c r="M5" s="18"/>
      <c r="N5" s="54">
        <v>9.4354</v>
      </c>
      <c r="O5" s="58"/>
      <c r="P5" s="56">
        <v>4.1522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37.8752</v>
      </c>
      <c r="C6" s="12"/>
      <c r="D6" s="19">
        <v>44.5012</v>
      </c>
      <c r="E6" s="12"/>
      <c r="F6" s="19">
        <v>58.7956</v>
      </c>
      <c r="G6" s="21"/>
      <c r="H6" s="20">
        <v>35.4329</v>
      </c>
      <c r="I6" s="57"/>
      <c r="J6" s="54">
        <v>7.9892</v>
      </c>
      <c r="K6" s="21"/>
      <c r="L6" s="54">
        <v>10.0537</v>
      </c>
      <c r="M6" s="21"/>
      <c r="N6" s="54">
        <v>9.3654</v>
      </c>
      <c r="O6" s="59"/>
      <c r="P6" s="56">
        <v>4.107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37.8528</v>
      </c>
      <c r="C7" s="22"/>
      <c r="D7" s="19">
        <v>47.456</v>
      </c>
      <c r="E7" s="22"/>
      <c r="F7" s="19">
        <v>62.6722</v>
      </c>
      <c r="G7" s="21"/>
      <c r="H7" s="20">
        <v>37.3471</v>
      </c>
      <c r="I7" s="57"/>
      <c r="J7" s="54">
        <v>7.7096</v>
      </c>
      <c r="K7" s="21"/>
      <c r="L7" s="54">
        <v>10.8302</v>
      </c>
      <c r="M7" s="21"/>
      <c r="N7" s="54">
        <v>9.6891</v>
      </c>
      <c r="O7" s="59"/>
      <c r="P7" s="56">
        <v>3.9793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37.0656</v>
      </c>
      <c r="C8" s="12"/>
      <c r="D8" s="19">
        <v>48.5532</v>
      </c>
      <c r="E8" s="12"/>
      <c r="F8" s="19">
        <v>64.3077</v>
      </c>
      <c r="G8" s="21"/>
      <c r="H8" s="20">
        <v>40.4211</v>
      </c>
      <c r="I8" s="57"/>
      <c r="J8" s="54">
        <v>7.9164</v>
      </c>
      <c r="K8" s="21"/>
      <c r="L8" s="54">
        <v>11.1648</v>
      </c>
      <c r="M8" s="21"/>
      <c r="N8" s="54">
        <v>10.1413</v>
      </c>
      <c r="O8" s="59"/>
      <c r="P8" s="56">
        <v>4.8185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38.6048</v>
      </c>
      <c r="C9" s="12"/>
      <c r="D9" s="19">
        <v>48.4332</v>
      </c>
      <c r="E9" s="12"/>
      <c r="F9" s="19">
        <v>64.3784</v>
      </c>
      <c r="G9" s="21"/>
      <c r="H9" s="20">
        <v>42.1278</v>
      </c>
      <c r="I9" s="57"/>
      <c r="J9" s="54">
        <v>8.1402</v>
      </c>
      <c r="K9" s="21"/>
      <c r="L9" s="54">
        <v>11.2225</v>
      </c>
      <c r="M9" s="21"/>
      <c r="N9" s="54">
        <v>10.5584</v>
      </c>
      <c r="O9" s="59"/>
      <c r="P9" s="56">
        <v>4.9179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37.8496</v>
      </c>
      <c r="C10" s="12"/>
      <c r="D10" s="19">
        <v>48.4556</v>
      </c>
      <c r="E10" s="12"/>
      <c r="F10" s="19">
        <v>60.4695</v>
      </c>
      <c r="G10" s="21"/>
      <c r="H10" s="20">
        <v>40.3684</v>
      </c>
      <c r="I10" s="57"/>
      <c r="J10" s="54">
        <v>7.8381</v>
      </c>
      <c r="K10" s="21"/>
      <c r="L10" s="54">
        <v>11.0726</v>
      </c>
      <c r="M10" s="21"/>
      <c r="N10" s="54">
        <v>9.9116</v>
      </c>
      <c r="O10" s="59"/>
      <c r="P10" s="56">
        <v>4.506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37.7408</v>
      </c>
      <c r="C11" s="12"/>
      <c r="D11" s="19">
        <v>48.8348</v>
      </c>
      <c r="E11" s="12"/>
      <c r="F11" s="19">
        <v>61.76</v>
      </c>
      <c r="G11" s="21"/>
      <c r="H11" s="20">
        <v>36.6598</v>
      </c>
      <c r="I11" s="57"/>
      <c r="J11" s="54">
        <v>7.6439</v>
      </c>
      <c r="K11" s="21"/>
      <c r="L11" s="54">
        <v>10.2305</v>
      </c>
      <c r="M11" s="21"/>
      <c r="N11" s="54">
        <v>9.9173</v>
      </c>
      <c r="O11" s="59"/>
      <c r="P11" s="56">
        <v>4.3326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37.3696</v>
      </c>
      <c r="C12" s="12"/>
      <c r="D12" s="19">
        <v>48.2812</v>
      </c>
      <c r="E12" s="12"/>
      <c r="F12" s="19">
        <v>62.5071</v>
      </c>
      <c r="G12" s="21"/>
      <c r="H12" s="20">
        <v>39.4734</v>
      </c>
      <c r="I12" s="57"/>
      <c r="J12" s="54">
        <v>7.7469</v>
      </c>
      <c r="K12" s="21"/>
      <c r="L12" s="54">
        <v>10.6674</v>
      </c>
      <c r="M12" s="21"/>
      <c r="N12" s="54">
        <v>9.8246</v>
      </c>
      <c r="O12" s="59"/>
      <c r="P12" s="56">
        <v>4.6132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37.6224</v>
      </c>
      <c r="C13" s="12"/>
      <c r="D13" s="19">
        <v>47.1952</v>
      </c>
      <c r="E13" s="12"/>
      <c r="F13" s="19">
        <v>61.4304</v>
      </c>
      <c r="G13" s="21"/>
      <c r="H13" s="20">
        <v>36.389</v>
      </c>
      <c r="I13" s="57"/>
      <c r="J13" s="54">
        <v>7.5485</v>
      </c>
      <c r="K13" s="21"/>
      <c r="L13" s="54">
        <v>10.3562</v>
      </c>
      <c r="M13" s="21"/>
      <c r="N13" s="54">
        <v>9.5494</v>
      </c>
      <c r="O13" s="59"/>
      <c r="P13" s="56">
        <v>4.3899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38.1536</v>
      </c>
      <c r="C14" s="12"/>
      <c r="D14" s="19">
        <v>48.2932</v>
      </c>
      <c r="E14" s="22"/>
      <c r="F14" s="19">
        <v>65.0215</v>
      </c>
      <c r="G14" s="21"/>
      <c r="H14" s="20">
        <v>38.3436</v>
      </c>
      <c r="I14" s="57"/>
      <c r="J14" s="54">
        <v>8.1359</v>
      </c>
      <c r="K14" s="21"/>
      <c r="L14" s="54">
        <v>11.1301</v>
      </c>
      <c r="M14" s="21"/>
      <c r="N14" s="54">
        <v>10.5862</v>
      </c>
      <c r="O14" s="59"/>
      <c r="P14" s="56">
        <v>4.5224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38.5536</v>
      </c>
      <c r="C15" s="12"/>
      <c r="D15" s="19">
        <v>48.884</v>
      </c>
      <c r="E15" s="12"/>
      <c r="F15" s="19">
        <v>70.8578</v>
      </c>
      <c r="G15" s="21"/>
      <c r="H15" s="20">
        <v>41.0539</v>
      </c>
      <c r="I15" s="57"/>
      <c r="J15" s="54">
        <v>7.8171</v>
      </c>
      <c r="K15" s="21"/>
      <c r="L15" s="54">
        <v>11.2102</v>
      </c>
      <c r="M15" s="21"/>
      <c r="N15" s="54">
        <v>10.5172</v>
      </c>
      <c r="O15" s="59"/>
      <c r="P15" s="56">
        <v>4.5882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38.7712</v>
      </c>
      <c r="C16" s="12"/>
      <c r="D16" s="15">
        <v>48.774</v>
      </c>
      <c r="E16" s="12"/>
      <c r="F16" s="19">
        <v>64.5693</v>
      </c>
      <c r="G16" s="21"/>
      <c r="H16" s="20">
        <v>40.5477</v>
      </c>
      <c r="I16" s="57"/>
      <c r="J16" s="54">
        <v>8.0508</v>
      </c>
      <c r="K16" s="21"/>
      <c r="L16" s="54">
        <v>11.314</v>
      </c>
      <c r="M16" s="21"/>
      <c r="N16" s="54">
        <v>10.4129</v>
      </c>
      <c r="O16" s="59"/>
      <c r="P16" s="56">
        <v>4.5787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38.0416</v>
      </c>
      <c r="C17" s="12"/>
      <c r="D17" s="19">
        <v>46.5384</v>
      </c>
      <c r="E17" s="12"/>
      <c r="F17" s="19">
        <v>53.9145</v>
      </c>
      <c r="G17" s="21"/>
      <c r="H17" s="20">
        <v>35.8192</v>
      </c>
      <c r="I17" s="57"/>
      <c r="J17" s="54">
        <v>7.4382</v>
      </c>
      <c r="K17" s="21"/>
      <c r="L17" s="54">
        <v>9.3561</v>
      </c>
      <c r="M17" s="21"/>
      <c r="N17" s="54">
        <v>8.4618</v>
      </c>
      <c r="O17" s="59"/>
      <c r="P17" s="56">
        <v>4.0262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37.3696</v>
      </c>
      <c r="C18" s="12"/>
      <c r="D18" s="19">
        <v>46.5544</v>
      </c>
      <c r="E18" s="12"/>
      <c r="F18" s="19">
        <v>58.6809</v>
      </c>
      <c r="G18" s="21"/>
      <c r="H18" s="20">
        <v>29.9936</v>
      </c>
      <c r="I18" s="57"/>
      <c r="J18" s="54">
        <v>7.3813</v>
      </c>
      <c r="K18" s="21"/>
      <c r="L18" s="54">
        <v>9.5229</v>
      </c>
      <c r="M18" s="21"/>
      <c r="N18" s="54">
        <v>9.3533</v>
      </c>
      <c r="O18" s="59"/>
      <c r="P18" s="56">
        <v>3.78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37.3056</v>
      </c>
      <c r="C19" s="12"/>
      <c r="D19" s="19">
        <v>42.416</v>
      </c>
      <c r="E19" s="12"/>
      <c r="F19" s="19">
        <v>55.3597</v>
      </c>
      <c r="G19" s="21"/>
      <c r="H19" s="20">
        <v>31.5571</v>
      </c>
      <c r="I19" s="57"/>
      <c r="J19" s="54">
        <v>7.2469</v>
      </c>
      <c r="K19" s="21"/>
      <c r="L19" s="54">
        <v>9.0463</v>
      </c>
      <c r="M19" s="21"/>
      <c r="N19" s="54">
        <v>8.664</v>
      </c>
      <c r="O19" s="59"/>
      <c r="P19" s="56">
        <v>3.4191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36.1632</v>
      </c>
      <c r="C20" s="12"/>
      <c r="D20" s="19">
        <v>44.622</v>
      </c>
      <c r="E20" s="12"/>
      <c r="F20" s="19">
        <v>57.0092</v>
      </c>
      <c r="G20" s="21"/>
      <c r="H20" s="20">
        <v>33.1499</v>
      </c>
      <c r="I20" s="57"/>
      <c r="J20" s="54">
        <v>7.1693</v>
      </c>
      <c r="K20" s="21"/>
      <c r="L20" s="54">
        <v>9.3522</v>
      </c>
      <c r="M20" s="21"/>
      <c r="N20" s="54">
        <v>8.6838</v>
      </c>
      <c r="O20" s="59"/>
      <c r="P20" s="56">
        <v>3.8014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37.5232</v>
      </c>
      <c r="C21" s="12"/>
      <c r="D21" s="19">
        <v>48.1736</v>
      </c>
      <c r="E21" s="12"/>
      <c r="F21" s="19">
        <v>58.3228</v>
      </c>
      <c r="G21" s="21"/>
      <c r="H21" s="20">
        <v>36.2299</v>
      </c>
      <c r="I21" s="57"/>
      <c r="J21" s="54">
        <v>7.5511</v>
      </c>
      <c r="K21" s="21"/>
      <c r="L21" s="54">
        <v>9.9058</v>
      </c>
      <c r="M21" s="21"/>
      <c r="N21" s="54">
        <v>8.2774</v>
      </c>
      <c r="O21" s="59"/>
      <c r="P21" s="56">
        <v>4.0269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37.6736</v>
      </c>
      <c r="C22" s="12"/>
      <c r="D22" s="19">
        <v>46.458</v>
      </c>
      <c r="E22" s="12"/>
      <c r="F22" s="19">
        <v>59.3161</v>
      </c>
      <c r="G22" s="21"/>
      <c r="H22" s="20">
        <v>35.4864</v>
      </c>
      <c r="I22" s="57"/>
      <c r="J22" s="54">
        <v>7.7</v>
      </c>
      <c r="K22" s="21"/>
      <c r="L22" s="54">
        <v>10.5419</v>
      </c>
      <c r="M22" s="21"/>
      <c r="N22" s="54">
        <v>9.0143</v>
      </c>
      <c r="O22" s="59"/>
      <c r="P22" s="56">
        <v>4.2693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36.96</v>
      </c>
      <c r="C23" s="12"/>
      <c r="D23" s="19">
        <v>47.8468</v>
      </c>
      <c r="E23" s="12"/>
      <c r="F23" s="19">
        <v>61.7031</v>
      </c>
      <c r="G23" s="21"/>
      <c r="H23" s="20">
        <v>34.3209</v>
      </c>
      <c r="I23" s="57"/>
      <c r="J23" s="54">
        <v>7.7199</v>
      </c>
      <c r="K23" s="21"/>
      <c r="L23" s="54">
        <v>10.9807</v>
      </c>
      <c r="M23" s="21"/>
      <c r="N23" s="54">
        <v>9.3296</v>
      </c>
      <c r="O23" s="59"/>
      <c r="P23" s="56">
        <v>4.3239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38.0064</v>
      </c>
      <c r="C24" s="12"/>
      <c r="D24" s="19">
        <v>47.9444</v>
      </c>
      <c r="E24" s="12"/>
      <c r="F24" s="19">
        <v>64.2155</v>
      </c>
      <c r="G24" s="21"/>
      <c r="H24" s="20">
        <v>37.4943</v>
      </c>
      <c r="I24" s="57"/>
      <c r="J24" s="54">
        <v>7.8052</v>
      </c>
      <c r="K24" s="21"/>
      <c r="L24" s="54">
        <v>11.2029</v>
      </c>
      <c r="M24" s="21"/>
      <c r="N24" s="54">
        <v>9.6503</v>
      </c>
      <c r="O24" s="59"/>
      <c r="P24" s="56">
        <v>4.1364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38.256</v>
      </c>
      <c r="C25" s="12"/>
      <c r="D25" s="19">
        <v>48.122</v>
      </c>
      <c r="E25" s="12"/>
      <c r="F25" s="19">
        <v>59.3302</v>
      </c>
      <c r="G25" s="21"/>
      <c r="H25" s="20">
        <v>39.9206</v>
      </c>
      <c r="I25" s="57"/>
      <c r="J25" s="54">
        <v>7.5752</v>
      </c>
      <c r="K25" s="21"/>
      <c r="L25" s="54">
        <v>10.5714</v>
      </c>
      <c r="M25" s="21"/>
      <c r="N25" s="54">
        <v>9.5915</v>
      </c>
      <c r="O25" s="59"/>
      <c r="P25" s="56">
        <v>3.702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37.456</v>
      </c>
      <c r="C26" s="12"/>
      <c r="D26" s="19">
        <v>47.9552</v>
      </c>
      <c r="E26" s="12"/>
      <c r="F26" s="19">
        <v>58.7863</v>
      </c>
      <c r="G26" s="21"/>
      <c r="H26" s="20">
        <v>34.7197</v>
      </c>
      <c r="I26" s="57"/>
      <c r="J26" s="54">
        <v>7.5361</v>
      </c>
      <c r="K26" s="21"/>
      <c r="L26" s="54">
        <v>10.4158</v>
      </c>
      <c r="M26" s="21"/>
      <c r="N26" s="54">
        <v>9.2062</v>
      </c>
      <c r="O26" s="59"/>
      <c r="P26" s="56">
        <v>3.8155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37.0944</v>
      </c>
      <c r="C27" s="12"/>
      <c r="D27" s="19">
        <v>46.4588</v>
      </c>
      <c r="E27" s="12"/>
      <c r="F27" s="19">
        <v>59.3524</v>
      </c>
      <c r="G27" s="21"/>
      <c r="H27" s="20">
        <v>36.013</v>
      </c>
      <c r="I27" s="57"/>
      <c r="J27" s="54">
        <v>7.5926</v>
      </c>
      <c r="K27" s="21"/>
      <c r="L27" s="54">
        <v>10.7306</v>
      </c>
      <c r="M27" s="21"/>
      <c r="N27" s="54">
        <v>9.2893</v>
      </c>
      <c r="O27" s="59"/>
      <c r="P27" s="56">
        <v>3.3203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37.28</v>
      </c>
      <c r="C28" s="12"/>
      <c r="D28" s="15">
        <v>42.3988</v>
      </c>
      <c r="E28" s="12"/>
      <c r="F28" s="19">
        <v>58.3925</v>
      </c>
      <c r="G28" s="21"/>
      <c r="H28" s="20">
        <v>36.7703</v>
      </c>
      <c r="I28" s="57"/>
      <c r="J28" s="54">
        <v>7.407</v>
      </c>
      <c r="K28" s="21"/>
      <c r="L28" s="54">
        <v>9.6905</v>
      </c>
      <c r="M28" s="21"/>
      <c r="N28" s="54">
        <v>8.8444</v>
      </c>
      <c r="O28" s="59"/>
      <c r="P28" s="56">
        <v>3.658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37.92</v>
      </c>
      <c r="C29" s="12"/>
      <c r="D29" s="19">
        <v>46.8424</v>
      </c>
      <c r="E29" s="12"/>
      <c r="F29" s="19">
        <v>58.4466</v>
      </c>
      <c r="G29" s="21"/>
      <c r="H29" s="23">
        <v>34.442</v>
      </c>
      <c r="I29" s="18"/>
      <c r="J29" s="54">
        <v>7.6068</v>
      </c>
      <c r="K29" s="21"/>
      <c r="L29" s="54">
        <v>10.0025</v>
      </c>
      <c r="M29" s="21"/>
      <c r="N29" s="54">
        <v>8.3301</v>
      </c>
      <c r="O29" s="59"/>
      <c r="P29" s="56">
        <v>3.4431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37.344</v>
      </c>
      <c r="C30" s="12"/>
      <c r="D30" s="19">
        <v>47.3928</v>
      </c>
      <c r="E30" s="18"/>
      <c r="F30" s="19">
        <v>60.8964</v>
      </c>
      <c r="G30" s="18"/>
      <c r="H30" s="23">
        <v>34.9891</v>
      </c>
      <c r="I30" s="18"/>
      <c r="J30" s="54">
        <v>7.7229</v>
      </c>
      <c r="K30" s="18"/>
      <c r="L30" s="54">
        <v>10.254</v>
      </c>
      <c r="M30" s="18"/>
      <c r="N30" s="54">
        <v>9.4394</v>
      </c>
      <c r="O30" s="58"/>
      <c r="P30" s="56">
        <v>3.5228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37.5424</v>
      </c>
      <c r="C31" s="12"/>
      <c r="D31" s="19">
        <v>46.4128</v>
      </c>
      <c r="E31" s="18"/>
      <c r="F31" s="19">
        <v>61.956</v>
      </c>
      <c r="G31" s="18"/>
      <c r="H31" s="23">
        <v>37.3739</v>
      </c>
      <c r="I31" s="18"/>
      <c r="J31" s="54">
        <v>7.7039</v>
      </c>
      <c r="K31" s="18"/>
      <c r="L31" s="54">
        <v>9.86</v>
      </c>
      <c r="M31" s="18"/>
      <c r="N31" s="54">
        <v>8.3465</v>
      </c>
      <c r="O31" s="58"/>
      <c r="P31" s="56">
        <v>3.5499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37.3248</v>
      </c>
      <c r="C32" s="12"/>
      <c r="D32" s="19">
        <v>47.5604</v>
      </c>
      <c r="E32" s="18"/>
      <c r="F32" s="19">
        <v>60.5987</v>
      </c>
      <c r="G32" s="18"/>
      <c r="H32" s="23">
        <v>36.7645</v>
      </c>
      <c r="I32" s="18"/>
      <c r="J32" s="54">
        <v>7.2282</v>
      </c>
      <c r="K32" s="18"/>
      <c r="L32" s="54">
        <v>9.2951</v>
      </c>
      <c r="M32" s="18"/>
      <c r="N32" s="54">
        <v>9.0268</v>
      </c>
      <c r="O32" s="58"/>
      <c r="P32" s="56">
        <v>3.7871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38.0928</v>
      </c>
      <c r="C33" s="12"/>
      <c r="D33" s="19">
        <v>46.27</v>
      </c>
      <c r="E33" s="18"/>
      <c r="F33" s="19">
        <v>58.4634</v>
      </c>
      <c r="G33" s="18"/>
      <c r="H33" s="23">
        <v>35.2226</v>
      </c>
      <c r="I33" s="18"/>
      <c r="J33" s="54">
        <v>7.4151</v>
      </c>
      <c r="K33" s="18"/>
      <c r="L33" s="54">
        <v>9.6743</v>
      </c>
      <c r="M33" s="18"/>
      <c r="N33" s="54">
        <v>9.0841</v>
      </c>
      <c r="O33" s="58"/>
      <c r="P33" s="56">
        <v>3.8035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/>
      <c r="B34" s="19"/>
      <c r="C34" s="12"/>
      <c r="D34" s="19"/>
      <c r="E34" s="18"/>
      <c r="F34" s="19"/>
      <c r="G34" s="18"/>
      <c r="H34" s="23"/>
      <c r="I34" s="18"/>
      <c r="J34" s="54"/>
      <c r="K34" s="18"/>
      <c r="L34" s="54"/>
      <c r="M34" s="18"/>
      <c r="N34" s="54"/>
      <c r="O34" s="58"/>
      <c r="P34" s="56"/>
      <c r="Q34" s="58"/>
      <c r="R34" s="56"/>
      <c r="S34" s="58"/>
      <c r="T34" s="56"/>
      <c r="U34" s="75"/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1407.8004</v>
      </c>
      <c r="E36" s="33">
        <f t="shared" si="1"/>
        <v>0</v>
      </c>
      <c r="F36" s="32">
        <f t="shared" si="1"/>
        <v>1811.1497</v>
      </c>
      <c r="G36" s="35">
        <f t="shared" si="1"/>
        <v>0</v>
      </c>
      <c r="H36" s="36">
        <f t="shared" si="1"/>
        <v>1102.3651</v>
      </c>
      <c r="I36" s="35">
        <f t="shared" si="1"/>
        <v>0</v>
      </c>
      <c r="J36" s="34">
        <f t="shared" si="1"/>
        <v>229.4466</v>
      </c>
      <c r="K36" s="35">
        <f t="shared" si="1"/>
        <v>0</v>
      </c>
      <c r="L36" s="32">
        <f t="shared" si="1"/>
        <v>309.1449</v>
      </c>
      <c r="M36" s="33">
        <f t="shared" si="1"/>
        <v>0</v>
      </c>
      <c r="N36" s="34">
        <f t="shared" si="1"/>
        <v>281.7743</v>
      </c>
      <c r="O36" s="70">
        <f t="shared" si="1"/>
        <v>0</v>
      </c>
      <c r="P36" s="32">
        <f t="shared" si="1"/>
        <v>122.0338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46.92668</v>
      </c>
      <c r="E37" s="39" t="e">
        <f t="shared" si="4"/>
        <v>#DIV/0!</v>
      </c>
      <c r="F37" s="38">
        <f t="shared" si="4"/>
        <v>60.3716566666667</v>
      </c>
      <c r="G37" s="41" t="e">
        <f t="shared" si="4"/>
        <v>#DIV/0!</v>
      </c>
      <c r="H37" s="42">
        <f t="shared" si="4"/>
        <v>36.7455033333333</v>
      </c>
      <c r="I37" s="41" t="e">
        <f t="shared" si="4"/>
        <v>#DIV/0!</v>
      </c>
      <c r="J37" s="40">
        <f t="shared" si="4"/>
        <v>7.64822</v>
      </c>
      <c r="K37" s="41" t="e">
        <f t="shared" si="4"/>
        <v>#DIV/0!</v>
      </c>
      <c r="L37" s="38">
        <f t="shared" si="4"/>
        <v>10.30483</v>
      </c>
      <c r="M37" s="41" t="e">
        <f t="shared" si="4"/>
        <v>#DIV/0!</v>
      </c>
      <c r="N37" s="40">
        <f t="shared" si="4"/>
        <v>9.39247666666666</v>
      </c>
      <c r="O37" s="71" t="e">
        <f t="shared" si="4"/>
        <v>#DIV/0!</v>
      </c>
      <c r="P37" s="38">
        <f t="shared" si="4"/>
        <v>4.06779333333333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48.884</v>
      </c>
      <c r="E38" s="39">
        <f t="shared" si="6"/>
        <v>0</v>
      </c>
      <c r="F38" s="38">
        <f t="shared" si="6"/>
        <v>70.8578</v>
      </c>
      <c r="G38" s="44">
        <f t="shared" si="6"/>
        <v>0</v>
      </c>
      <c r="H38" s="45">
        <f t="shared" si="6"/>
        <v>42.1278</v>
      </c>
      <c r="I38" s="41">
        <f t="shared" si="6"/>
        <v>0</v>
      </c>
      <c r="J38" s="40">
        <f t="shared" si="6"/>
        <v>8.1402</v>
      </c>
      <c r="K38" s="41">
        <f t="shared" si="6"/>
        <v>0</v>
      </c>
      <c r="L38" s="38">
        <f t="shared" si="6"/>
        <v>11.314</v>
      </c>
      <c r="M38" s="41">
        <f t="shared" si="6"/>
        <v>0</v>
      </c>
      <c r="N38" s="40">
        <f t="shared" si="6"/>
        <v>10.5862</v>
      </c>
      <c r="O38" s="71">
        <f t="shared" si="6"/>
        <v>0</v>
      </c>
      <c r="P38" s="38">
        <f t="shared" si="6"/>
        <v>4.9179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42.3988</v>
      </c>
      <c r="E39" s="48">
        <f t="shared" si="8"/>
        <v>0</v>
      </c>
      <c r="F39" s="47">
        <f t="shared" si="8"/>
        <v>49.3405</v>
      </c>
      <c r="G39" s="50">
        <f t="shared" si="8"/>
        <v>0</v>
      </c>
      <c r="H39" s="51">
        <f t="shared" si="8"/>
        <v>29.9936</v>
      </c>
      <c r="I39" s="72">
        <f t="shared" si="8"/>
        <v>0</v>
      </c>
      <c r="J39" s="49">
        <f t="shared" si="8"/>
        <v>7.1693</v>
      </c>
      <c r="K39" s="72">
        <f t="shared" si="8"/>
        <v>0</v>
      </c>
      <c r="L39" s="47">
        <f t="shared" si="8"/>
        <v>9.0463</v>
      </c>
      <c r="M39" s="72">
        <f t="shared" si="8"/>
        <v>0</v>
      </c>
      <c r="N39" s="49">
        <f t="shared" si="8"/>
        <v>8.2774</v>
      </c>
      <c r="O39" s="73">
        <f t="shared" si="8"/>
        <v>0</v>
      </c>
      <c r="P39" s="47">
        <f t="shared" si="8"/>
        <v>3.3203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U39"/>
  <sheetViews>
    <sheetView zoomScale="115" zoomScaleNormal="115" workbookViewId="0">
      <pane xSplit="1" ySplit="3" topLeftCell="B10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9.44166666666667" style="1" customWidth="1"/>
    <col min="2" max="2" width="11.8833333333333" style="1" customWidth="1"/>
    <col min="3" max="3" width="9.33333333333333" style="1" customWidth="1"/>
    <col min="4" max="4" width="11.2166666666667" style="1" customWidth="1"/>
    <col min="5" max="5" width="10.3333333333333" style="1" customWidth="1"/>
    <col min="6" max="6" width="9.88333333333333" style="1" customWidth="1"/>
    <col min="7" max="7" width="9" style="1" customWidth="1"/>
    <col min="8" max="8" width="8.66666666666667" style="88" customWidth="1"/>
    <col min="9" max="9" width="9.21666666666667" style="88" customWidth="1"/>
    <col min="10" max="11" width="8.44166666666667" style="88" customWidth="1"/>
    <col min="12" max="12" width="7.66666666666667" style="1" customWidth="1"/>
    <col min="13" max="13" width="8.88333333333333" style="89" customWidth="1"/>
    <col min="14" max="14" width="7.33333333333333" style="89" customWidth="1"/>
    <col min="15" max="19" width="7.44166666666667" style="89" customWidth="1"/>
    <col min="20" max="20" width="10.6666666666667" customWidth="1"/>
  </cols>
  <sheetData>
    <row r="1" ht="44.25" customHeight="1" spans="1:21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30.75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32.25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37.2512</v>
      </c>
      <c r="C4" s="12"/>
      <c r="D4" s="15">
        <v>43.832</v>
      </c>
      <c r="E4" s="14"/>
      <c r="F4" s="15">
        <v>57.5926</v>
      </c>
      <c r="G4" s="16"/>
      <c r="H4" s="17">
        <v>36.4194</v>
      </c>
      <c r="I4" s="53"/>
      <c r="J4" s="54">
        <v>7.5697</v>
      </c>
      <c r="K4" s="16"/>
      <c r="L4" s="54">
        <v>9.7787</v>
      </c>
      <c r="M4" s="16"/>
      <c r="N4" s="54">
        <v>9.1126</v>
      </c>
      <c r="O4" s="55"/>
      <c r="P4" s="56">
        <v>3.4466</v>
      </c>
      <c r="Q4" s="74"/>
      <c r="R4" s="56"/>
      <c r="S4" s="74"/>
      <c r="T4" s="56" t="e">
        <f>#REF!+D4+F4+H4+J4+L4+N4+P4</f>
        <v>#REF!</v>
      </c>
      <c r="U4" s="75">
        <f t="shared" ref="U4:U34" si="0">C4+E4+I4+K4+M4+O4+Q4+G4</f>
        <v>0</v>
      </c>
    </row>
    <row r="5" ht="15.75" spans="1:21">
      <c r="A5" s="10">
        <v>2</v>
      </c>
      <c r="B5" s="19">
        <v>37.7856</v>
      </c>
      <c r="C5" s="12"/>
      <c r="D5" s="19">
        <v>47.6494</v>
      </c>
      <c r="E5" s="18"/>
      <c r="F5" s="19">
        <v>49.3405</v>
      </c>
      <c r="G5" s="18"/>
      <c r="H5" s="20">
        <v>33.9001</v>
      </c>
      <c r="I5" s="57"/>
      <c r="J5" s="54">
        <v>7.4147</v>
      </c>
      <c r="K5" s="18"/>
      <c r="L5" s="54">
        <v>9.3373</v>
      </c>
      <c r="M5" s="18"/>
      <c r="N5" s="54">
        <v>8.6849</v>
      </c>
      <c r="O5" s="58"/>
      <c r="P5" s="56">
        <v>3.7044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37.2448</v>
      </c>
      <c r="C6" s="12"/>
      <c r="D6" s="19">
        <v>40.6948</v>
      </c>
      <c r="E6" s="12"/>
      <c r="F6" s="19">
        <v>55.1795</v>
      </c>
      <c r="G6" s="21"/>
      <c r="H6" s="20">
        <v>32.8908</v>
      </c>
      <c r="I6" s="57"/>
      <c r="J6" s="54">
        <v>7.3386</v>
      </c>
      <c r="K6" s="21"/>
      <c r="L6" s="54">
        <v>9.4611</v>
      </c>
      <c r="M6" s="21"/>
      <c r="N6" s="54">
        <v>8.7368</v>
      </c>
      <c r="O6" s="59"/>
      <c r="P6" s="56">
        <v>3.7123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37.5488</v>
      </c>
      <c r="C7" s="22"/>
      <c r="D7" s="19">
        <v>43.1844</v>
      </c>
      <c r="E7" s="22"/>
      <c r="F7" s="19">
        <v>58.5364</v>
      </c>
      <c r="G7" s="21"/>
      <c r="H7" s="20">
        <v>32.4875</v>
      </c>
      <c r="I7" s="57"/>
      <c r="J7" s="54">
        <v>7.3769</v>
      </c>
      <c r="K7" s="21"/>
      <c r="L7" s="54">
        <v>10.2518</v>
      </c>
      <c r="M7" s="21"/>
      <c r="N7" s="54">
        <v>7.7067</v>
      </c>
      <c r="O7" s="59"/>
      <c r="P7" s="56">
        <v>3.3157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37.488</v>
      </c>
      <c r="C8" s="12"/>
      <c r="D8" s="19">
        <v>48.326</v>
      </c>
      <c r="E8" s="12"/>
      <c r="F8" s="19">
        <v>60.2492</v>
      </c>
      <c r="G8" s="21"/>
      <c r="H8" s="20">
        <v>33.4336</v>
      </c>
      <c r="I8" s="57"/>
      <c r="J8" s="54">
        <v>7.7394</v>
      </c>
      <c r="K8" s="21"/>
      <c r="L8" s="54">
        <v>10.2732</v>
      </c>
      <c r="M8" s="21"/>
      <c r="N8" s="54">
        <v>7.5</v>
      </c>
      <c r="O8" s="59"/>
      <c r="P8" s="56">
        <v>3.7367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36.944</v>
      </c>
      <c r="C9" s="12"/>
      <c r="D9" s="19">
        <v>45.172</v>
      </c>
      <c r="E9" s="12"/>
      <c r="F9" s="19">
        <v>58.3784</v>
      </c>
      <c r="G9" s="21"/>
      <c r="H9" s="20">
        <v>34.9763</v>
      </c>
      <c r="I9" s="57"/>
      <c r="J9" s="54">
        <v>7.6136</v>
      </c>
      <c r="K9" s="21"/>
      <c r="L9" s="54">
        <v>9.8767</v>
      </c>
      <c r="M9" s="21"/>
      <c r="N9" s="54">
        <v>8.0567</v>
      </c>
      <c r="O9" s="59"/>
      <c r="P9" s="56">
        <v>3.8286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37.952</v>
      </c>
      <c r="C10" s="12"/>
      <c r="D10" s="19">
        <v>44.0932</v>
      </c>
      <c r="E10" s="12"/>
      <c r="F10" s="19">
        <v>58.2314</v>
      </c>
      <c r="G10" s="21"/>
      <c r="H10" s="20">
        <v>34.7819</v>
      </c>
      <c r="I10" s="57"/>
      <c r="J10" s="54">
        <v>7.4752</v>
      </c>
      <c r="K10" s="21"/>
      <c r="L10" s="54">
        <v>10.1266</v>
      </c>
      <c r="M10" s="21"/>
      <c r="N10" s="54">
        <v>8.1852</v>
      </c>
      <c r="O10" s="59"/>
      <c r="P10" s="56">
        <v>3.8033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37.4976</v>
      </c>
      <c r="C11" s="12"/>
      <c r="D11" s="19">
        <v>44.8976</v>
      </c>
      <c r="E11" s="12"/>
      <c r="F11" s="19">
        <v>57.1565</v>
      </c>
      <c r="G11" s="21"/>
      <c r="H11" s="20">
        <v>32.6405</v>
      </c>
      <c r="I11" s="57"/>
      <c r="J11" s="54">
        <v>7.435</v>
      </c>
      <c r="K11" s="21"/>
      <c r="L11" s="54">
        <v>9.6134</v>
      </c>
      <c r="M11" s="21"/>
      <c r="N11" s="54">
        <v>8.8875</v>
      </c>
      <c r="O11" s="59"/>
      <c r="P11" s="56">
        <v>3.5079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36.9504</v>
      </c>
      <c r="C12" s="12"/>
      <c r="D12" s="19">
        <v>45.868</v>
      </c>
      <c r="E12" s="12"/>
      <c r="F12" s="19">
        <v>60.6256</v>
      </c>
      <c r="G12" s="21"/>
      <c r="H12" s="20">
        <v>35.8188</v>
      </c>
      <c r="I12" s="57"/>
      <c r="J12" s="54">
        <v>7.5076</v>
      </c>
      <c r="K12" s="21"/>
      <c r="L12" s="54">
        <v>10.2238</v>
      </c>
      <c r="M12" s="21"/>
      <c r="N12" s="54">
        <v>8.2185</v>
      </c>
      <c r="O12" s="59"/>
      <c r="P12" s="56">
        <v>3.7885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38.2784</v>
      </c>
      <c r="C13" s="12"/>
      <c r="D13" s="19">
        <v>45.7072</v>
      </c>
      <c r="E13" s="12"/>
      <c r="F13" s="19">
        <v>57.4739</v>
      </c>
      <c r="G13" s="21"/>
      <c r="H13" s="20">
        <v>33.9011</v>
      </c>
      <c r="I13" s="57"/>
      <c r="J13" s="54">
        <v>7.7122</v>
      </c>
      <c r="K13" s="21"/>
      <c r="L13" s="54">
        <v>10.3766</v>
      </c>
      <c r="M13" s="21"/>
      <c r="N13" s="54">
        <v>8.1665</v>
      </c>
      <c r="O13" s="59"/>
      <c r="P13" s="56">
        <v>3.9009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37.408</v>
      </c>
      <c r="C14" s="12"/>
      <c r="D14" s="19">
        <v>44.1188</v>
      </c>
      <c r="E14" s="22"/>
      <c r="F14" s="19">
        <v>57.3311</v>
      </c>
      <c r="G14" s="21"/>
      <c r="H14" s="20">
        <v>32.0351</v>
      </c>
      <c r="I14" s="57"/>
      <c r="J14" s="54">
        <v>7.7573</v>
      </c>
      <c r="K14" s="21"/>
      <c r="L14" s="54">
        <v>10.3191</v>
      </c>
      <c r="M14" s="21"/>
      <c r="N14" s="54">
        <v>7.5464</v>
      </c>
      <c r="O14" s="59"/>
      <c r="P14" s="56">
        <v>3.9335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37.0429</v>
      </c>
      <c r="C15" s="12"/>
      <c r="D15" s="19">
        <v>41.5232</v>
      </c>
      <c r="E15" s="12"/>
      <c r="F15" s="19">
        <v>53.8094</v>
      </c>
      <c r="G15" s="21"/>
      <c r="H15" s="20">
        <v>30.0996</v>
      </c>
      <c r="I15" s="57"/>
      <c r="J15" s="54">
        <v>7.1908</v>
      </c>
      <c r="K15" s="21"/>
      <c r="L15" s="54">
        <v>10.7453</v>
      </c>
      <c r="M15" s="21"/>
      <c r="N15" s="54">
        <v>7.9191</v>
      </c>
      <c r="O15" s="59"/>
      <c r="P15" s="56">
        <v>3.417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37.2384</v>
      </c>
      <c r="C16" s="12"/>
      <c r="D16" s="15">
        <v>43.3556</v>
      </c>
      <c r="E16" s="12"/>
      <c r="F16" s="19">
        <v>57.372</v>
      </c>
      <c r="G16" s="21"/>
      <c r="H16" s="20">
        <v>35.4667</v>
      </c>
      <c r="I16" s="57"/>
      <c r="J16" s="54">
        <v>7.2322</v>
      </c>
      <c r="K16" s="21"/>
      <c r="L16" s="54">
        <v>10.1032</v>
      </c>
      <c r="M16" s="21"/>
      <c r="N16" s="54">
        <v>7.6958</v>
      </c>
      <c r="O16" s="59"/>
      <c r="P16" s="56">
        <v>3.6634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37.92</v>
      </c>
      <c r="C17" s="12"/>
      <c r="D17" s="19">
        <v>42.1756</v>
      </c>
      <c r="E17" s="12"/>
      <c r="F17" s="19">
        <v>58.0574</v>
      </c>
      <c r="G17" s="21"/>
      <c r="H17" s="20">
        <v>32.7477</v>
      </c>
      <c r="I17" s="57"/>
      <c r="J17" s="54">
        <v>7.665</v>
      </c>
      <c r="K17" s="21"/>
      <c r="L17" s="54">
        <v>9.8613</v>
      </c>
      <c r="M17" s="21"/>
      <c r="N17" s="54">
        <v>7.88</v>
      </c>
      <c r="O17" s="59"/>
      <c r="P17" s="56">
        <v>3.6319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37.3728</v>
      </c>
      <c r="C18" s="12"/>
      <c r="D18" s="19">
        <v>45.7856</v>
      </c>
      <c r="E18" s="12"/>
      <c r="F18" s="19">
        <v>59.3805</v>
      </c>
      <c r="G18" s="21"/>
      <c r="H18" s="20">
        <v>33.6185</v>
      </c>
      <c r="I18" s="57"/>
      <c r="J18" s="54">
        <v>7.5087</v>
      </c>
      <c r="K18" s="21"/>
      <c r="L18" s="54">
        <v>10.3416</v>
      </c>
      <c r="M18" s="21"/>
      <c r="N18" s="54">
        <v>8.0258</v>
      </c>
      <c r="O18" s="59"/>
      <c r="P18" s="56">
        <v>3.7522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37.936</v>
      </c>
      <c r="C19" s="12"/>
      <c r="D19" s="19">
        <v>44.64</v>
      </c>
      <c r="E19" s="12"/>
      <c r="F19" s="19">
        <v>54.5148</v>
      </c>
      <c r="G19" s="21"/>
      <c r="H19" s="20">
        <v>33.5206</v>
      </c>
      <c r="I19" s="57"/>
      <c r="J19" s="54">
        <v>7.2694</v>
      </c>
      <c r="K19" s="21"/>
      <c r="L19" s="54">
        <v>10.1191</v>
      </c>
      <c r="M19" s="21"/>
      <c r="N19" s="54">
        <v>7.6111</v>
      </c>
      <c r="O19" s="59"/>
      <c r="P19" s="56">
        <v>3.7636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37.2192</v>
      </c>
      <c r="C20" s="12"/>
      <c r="D20" s="19">
        <v>42.0876</v>
      </c>
      <c r="E20" s="12"/>
      <c r="F20" s="19">
        <v>56.7604</v>
      </c>
      <c r="G20" s="21"/>
      <c r="H20" s="20">
        <v>34.9856</v>
      </c>
      <c r="I20" s="57"/>
      <c r="J20" s="54">
        <v>7.8942</v>
      </c>
      <c r="K20" s="21"/>
      <c r="L20" s="54">
        <v>9.4314</v>
      </c>
      <c r="M20" s="21"/>
      <c r="N20" s="54">
        <v>9.2608</v>
      </c>
      <c r="O20" s="59"/>
      <c r="P20" s="56">
        <v>3.6322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36.9408</v>
      </c>
      <c r="C21" s="12"/>
      <c r="D21" s="19">
        <v>46.3036</v>
      </c>
      <c r="E21" s="12"/>
      <c r="F21" s="19">
        <v>58.8285</v>
      </c>
      <c r="G21" s="21"/>
      <c r="H21" s="20">
        <v>35.845</v>
      </c>
      <c r="I21" s="57"/>
      <c r="J21" s="54">
        <v>7.6264</v>
      </c>
      <c r="K21" s="21"/>
      <c r="L21" s="54">
        <v>9.8943</v>
      </c>
      <c r="M21" s="21"/>
      <c r="N21" s="54">
        <v>9.1893</v>
      </c>
      <c r="O21" s="59"/>
      <c r="P21" s="56">
        <v>3.6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37.1168</v>
      </c>
      <c r="C22" s="12"/>
      <c r="D22" s="19">
        <v>43.9472</v>
      </c>
      <c r="E22" s="12"/>
      <c r="F22" s="19">
        <v>58.7997</v>
      </c>
      <c r="G22" s="21"/>
      <c r="H22" s="20">
        <v>32.4369</v>
      </c>
      <c r="I22" s="57"/>
      <c r="J22" s="54">
        <v>7.3242</v>
      </c>
      <c r="K22" s="21"/>
      <c r="L22" s="54">
        <v>10.5564</v>
      </c>
      <c r="M22" s="21"/>
      <c r="N22" s="54">
        <v>9.1196</v>
      </c>
      <c r="O22" s="59"/>
      <c r="P22" s="56">
        <v>3.7392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37.9168</v>
      </c>
      <c r="C23" s="12"/>
      <c r="D23" s="19">
        <v>43.856</v>
      </c>
      <c r="E23" s="12"/>
      <c r="F23" s="19">
        <v>57.5922</v>
      </c>
      <c r="G23" s="21"/>
      <c r="H23" s="20">
        <v>36.1993</v>
      </c>
      <c r="I23" s="57"/>
      <c r="J23" s="54">
        <v>7.5419</v>
      </c>
      <c r="K23" s="21"/>
      <c r="L23" s="54">
        <v>10.1953</v>
      </c>
      <c r="M23" s="21"/>
      <c r="N23" s="54">
        <v>9.563</v>
      </c>
      <c r="O23" s="59"/>
      <c r="P23" s="56">
        <v>3.752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37.3728</v>
      </c>
      <c r="C24" s="12"/>
      <c r="D24" s="19">
        <v>43.7164</v>
      </c>
      <c r="E24" s="12"/>
      <c r="F24" s="19">
        <v>57.2234</v>
      </c>
      <c r="G24" s="21"/>
      <c r="H24" s="20">
        <v>34.8925</v>
      </c>
      <c r="I24" s="57"/>
      <c r="J24" s="54">
        <v>7.3611</v>
      </c>
      <c r="K24" s="21"/>
      <c r="L24" s="54">
        <v>10.4919</v>
      </c>
      <c r="M24" s="21"/>
      <c r="N24" s="54">
        <v>9.0123</v>
      </c>
      <c r="O24" s="59"/>
      <c r="P24" s="56">
        <v>3.4915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36.5088</v>
      </c>
      <c r="C25" s="12"/>
      <c r="D25" s="19">
        <v>43.776</v>
      </c>
      <c r="E25" s="12"/>
      <c r="F25" s="19">
        <v>57.6781</v>
      </c>
      <c r="G25" s="21"/>
      <c r="H25" s="20">
        <v>33.353</v>
      </c>
      <c r="I25" s="57"/>
      <c r="J25" s="54">
        <v>7.3166</v>
      </c>
      <c r="K25" s="21"/>
      <c r="L25" s="54">
        <v>10.5986</v>
      </c>
      <c r="M25" s="21"/>
      <c r="N25" s="54">
        <v>9.346</v>
      </c>
      <c r="O25" s="59"/>
      <c r="P25" s="56">
        <v>3.7673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37.392</v>
      </c>
      <c r="C26" s="12"/>
      <c r="D26" s="19">
        <v>44.3444</v>
      </c>
      <c r="E26" s="12"/>
      <c r="F26" s="19">
        <v>52.4347</v>
      </c>
      <c r="G26" s="21"/>
      <c r="H26" s="20">
        <v>33.3837</v>
      </c>
      <c r="I26" s="57"/>
      <c r="J26" s="54">
        <v>7.0998</v>
      </c>
      <c r="K26" s="21"/>
      <c r="L26" s="54">
        <v>10.563</v>
      </c>
      <c r="M26" s="21"/>
      <c r="N26" s="54">
        <v>9.5806</v>
      </c>
      <c r="O26" s="59"/>
      <c r="P26" s="56">
        <v>3.7632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37.7856</v>
      </c>
      <c r="C27" s="12"/>
      <c r="D27" s="19">
        <v>43.9364</v>
      </c>
      <c r="E27" s="12"/>
      <c r="F27" s="19">
        <v>48.4272</v>
      </c>
      <c r="G27" s="21"/>
      <c r="H27" s="20">
        <v>35.339</v>
      </c>
      <c r="I27" s="57"/>
      <c r="J27" s="54">
        <v>7.6533</v>
      </c>
      <c r="K27" s="21"/>
      <c r="L27" s="54">
        <v>10.415</v>
      </c>
      <c r="M27" s="21"/>
      <c r="N27" s="54">
        <v>9.6735</v>
      </c>
      <c r="O27" s="59"/>
      <c r="P27" s="56">
        <v>3.7629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37.1456</v>
      </c>
      <c r="C28" s="12"/>
      <c r="D28" s="15">
        <v>43.8556</v>
      </c>
      <c r="E28" s="12"/>
      <c r="F28" s="19">
        <v>51.1953</v>
      </c>
      <c r="G28" s="21"/>
      <c r="H28" s="20">
        <v>35.4669</v>
      </c>
      <c r="I28" s="57"/>
      <c r="J28" s="54">
        <v>7.8552</v>
      </c>
      <c r="K28" s="21"/>
      <c r="L28" s="54">
        <v>10.8284</v>
      </c>
      <c r="M28" s="21"/>
      <c r="N28" s="54">
        <v>9.5209</v>
      </c>
      <c r="O28" s="59"/>
      <c r="P28" s="56">
        <v>3.7899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37.728</v>
      </c>
      <c r="C29" s="12"/>
      <c r="D29" s="19">
        <v>44.5444</v>
      </c>
      <c r="E29" s="12"/>
      <c r="F29" s="19">
        <v>29.5871</v>
      </c>
      <c r="G29" s="90"/>
      <c r="H29" s="23">
        <v>38.1012</v>
      </c>
      <c r="I29" s="18"/>
      <c r="J29" s="54">
        <v>7.7817</v>
      </c>
      <c r="K29" s="21"/>
      <c r="L29" s="54">
        <v>10.8383</v>
      </c>
      <c r="M29" s="21"/>
      <c r="N29" s="54">
        <v>9.6391</v>
      </c>
      <c r="O29" s="59"/>
      <c r="P29" s="56">
        <v>3.8303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37.3728</v>
      </c>
      <c r="C30" s="12"/>
      <c r="D30" s="19">
        <v>46.85</v>
      </c>
      <c r="E30" s="18"/>
      <c r="F30" s="19">
        <v>18.0131</v>
      </c>
      <c r="G30" s="91"/>
      <c r="H30" s="23">
        <v>34.7281</v>
      </c>
      <c r="I30" s="18"/>
      <c r="J30" s="54">
        <v>7.3628</v>
      </c>
      <c r="K30" s="18"/>
      <c r="L30" s="54">
        <v>10.51</v>
      </c>
      <c r="M30" s="18"/>
      <c r="N30" s="54">
        <v>8.9965</v>
      </c>
      <c r="O30" s="58"/>
      <c r="P30" s="56">
        <v>3.9092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37.8048</v>
      </c>
      <c r="C31" s="12"/>
      <c r="D31" s="19">
        <v>45.02</v>
      </c>
      <c r="E31" s="18"/>
      <c r="F31" s="19">
        <v>17.2879</v>
      </c>
      <c r="G31" s="91"/>
      <c r="H31" s="23">
        <v>30.5727</v>
      </c>
      <c r="I31" s="18"/>
      <c r="J31" s="54">
        <v>7.1277</v>
      </c>
      <c r="K31" s="18"/>
      <c r="L31" s="54">
        <v>10.5012</v>
      </c>
      <c r="M31" s="18"/>
      <c r="N31" s="54">
        <v>9.4894</v>
      </c>
      <c r="O31" s="58"/>
      <c r="P31" s="56">
        <v>3.6506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36.8352</v>
      </c>
      <c r="C32" s="12"/>
      <c r="D32" s="19">
        <v>39.6956</v>
      </c>
      <c r="E32" s="18"/>
      <c r="F32" s="19">
        <v>16.5797</v>
      </c>
      <c r="G32" s="91"/>
      <c r="H32" s="23">
        <v>32.2198</v>
      </c>
      <c r="I32" s="18"/>
      <c r="J32" s="54">
        <v>7.0076</v>
      </c>
      <c r="K32" s="18"/>
      <c r="L32" s="54">
        <v>9.8616</v>
      </c>
      <c r="M32" s="18"/>
      <c r="N32" s="54">
        <v>8.6062</v>
      </c>
      <c r="O32" s="58"/>
      <c r="P32" s="56">
        <v>3.4361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37.0719</v>
      </c>
      <c r="C33" s="12"/>
      <c r="D33" s="19">
        <v>37.7144</v>
      </c>
      <c r="E33" s="18"/>
      <c r="F33" s="19">
        <v>18.4805</v>
      </c>
      <c r="G33" s="91"/>
      <c r="H33" s="23">
        <v>32.0141</v>
      </c>
      <c r="I33" s="18"/>
      <c r="J33" s="54">
        <v>6.9121</v>
      </c>
      <c r="K33" s="18"/>
      <c r="L33" s="54">
        <v>10.123</v>
      </c>
      <c r="M33" s="18"/>
      <c r="N33" s="54">
        <v>7.2687</v>
      </c>
      <c r="O33" s="58"/>
      <c r="P33" s="56">
        <v>3.1015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>
        <v>36.864</v>
      </c>
      <c r="C34" s="12"/>
      <c r="D34" s="19">
        <v>45.2592</v>
      </c>
      <c r="E34" s="18"/>
      <c r="F34" s="19">
        <v>19.3876</v>
      </c>
      <c r="G34" s="91"/>
      <c r="H34" s="23">
        <v>33.3024</v>
      </c>
      <c r="I34" s="18"/>
      <c r="J34" s="54">
        <v>7.1728</v>
      </c>
      <c r="K34" s="18"/>
      <c r="L34" s="54">
        <v>10.1815</v>
      </c>
      <c r="M34" s="18"/>
      <c r="N34" s="54">
        <v>8.2998</v>
      </c>
      <c r="O34" s="58"/>
      <c r="P34" s="56">
        <v>3.3045</v>
      </c>
      <c r="Q34" s="58"/>
      <c r="R34" s="56"/>
      <c r="S34" s="58"/>
      <c r="T34" s="56" t="e">
        <f>#REF!+D34+F34+H34+J34+L34+N34+P34</f>
        <v>#REF!</v>
      </c>
      <c r="U34" s="75">
        <f t="shared" si="0"/>
        <v>0</v>
      </c>
    </row>
    <row r="35" ht="16.5" spans="1:21">
      <c r="A35" s="24"/>
      <c r="B35" s="25"/>
      <c r="C35" s="26"/>
      <c r="D35" s="27"/>
      <c r="E35" s="28"/>
      <c r="F35" s="29"/>
      <c r="G35" s="84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1365.9302</v>
      </c>
      <c r="E36" s="33">
        <f t="shared" si="1"/>
        <v>0</v>
      </c>
      <c r="F36" s="32">
        <f t="shared" si="1"/>
        <v>1531.5046</v>
      </c>
      <c r="G36" s="35">
        <f t="shared" si="1"/>
        <v>0</v>
      </c>
      <c r="H36" s="36">
        <f t="shared" si="1"/>
        <v>1051.5784</v>
      </c>
      <c r="I36" s="35">
        <f t="shared" si="1"/>
        <v>0</v>
      </c>
      <c r="J36" s="34">
        <f t="shared" si="1"/>
        <v>230.8437</v>
      </c>
      <c r="K36" s="35">
        <f t="shared" si="1"/>
        <v>0</v>
      </c>
      <c r="L36" s="32">
        <f t="shared" si="1"/>
        <v>315.7987</v>
      </c>
      <c r="M36" s="33">
        <f t="shared" si="1"/>
        <v>0</v>
      </c>
      <c r="N36" s="34">
        <f t="shared" si="1"/>
        <v>266.4993</v>
      </c>
      <c r="O36" s="70">
        <f t="shared" si="1"/>
        <v>0</v>
      </c>
      <c r="P36" s="32">
        <f t="shared" si="1"/>
        <v>113.4369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44.062264516129</v>
      </c>
      <c r="E37" s="39" t="e">
        <f t="shared" si="4"/>
        <v>#DIV/0!</v>
      </c>
      <c r="F37" s="38">
        <f t="shared" si="4"/>
        <v>49.4033741935484</v>
      </c>
      <c r="G37" s="41" t="e">
        <f t="shared" si="4"/>
        <v>#DIV/0!</v>
      </c>
      <c r="H37" s="42">
        <f t="shared" si="4"/>
        <v>33.9218838709677</v>
      </c>
      <c r="I37" s="41" t="e">
        <f t="shared" si="4"/>
        <v>#DIV/0!</v>
      </c>
      <c r="J37" s="40">
        <f t="shared" si="4"/>
        <v>7.44657096774193</v>
      </c>
      <c r="K37" s="41" t="e">
        <f t="shared" si="4"/>
        <v>#DIV/0!</v>
      </c>
      <c r="L37" s="38">
        <f t="shared" si="4"/>
        <v>10.1870548387097</v>
      </c>
      <c r="M37" s="41" t="e">
        <f t="shared" si="4"/>
        <v>#DIV/0!</v>
      </c>
      <c r="N37" s="40">
        <f t="shared" si="4"/>
        <v>8.59675161290323</v>
      </c>
      <c r="O37" s="71" t="e">
        <f t="shared" si="4"/>
        <v>#DIV/0!</v>
      </c>
      <c r="P37" s="38">
        <f t="shared" si="4"/>
        <v>3.65925483870968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48.326</v>
      </c>
      <c r="E38" s="39">
        <f t="shared" si="6"/>
        <v>0</v>
      </c>
      <c r="F38" s="38">
        <f t="shared" si="6"/>
        <v>60.6256</v>
      </c>
      <c r="G38" s="44">
        <f t="shared" si="6"/>
        <v>0</v>
      </c>
      <c r="H38" s="45">
        <f t="shared" si="6"/>
        <v>38.1012</v>
      </c>
      <c r="I38" s="41">
        <f t="shared" si="6"/>
        <v>0</v>
      </c>
      <c r="J38" s="40">
        <f t="shared" si="6"/>
        <v>7.8942</v>
      </c>
      <c r="K38" s="41">
        <f t="shared" si="6"/>
        <v>0</v>
      </c>
      <c r="L38" s="38">
        <f t="shared" si="6"/>
        <v>10.8383</v>
      </c>
      <c r="M38" s="41">
        <f t="shared" si="6"/>
        <v>0</v>
      </c>
      <c r="N38" s="40">
        <f t="shared" si="6"/>
        <v>9.6735</v>
      </c>
      <c r="O38" s="71">
        <f t="shared" si="6"/>
        <v>0</v>
      </c>
      <c r="P38" s="38">
        <f t="shared" si="6"/>
        <v>3.9335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37.7144</v>
      </c>
      <c r="E39" s="48">
        <f t="shared" si="8"/>
        <v>0</v>
      </c>
      <c r="F39" s="47">
        <f t="shared" si="8"/>
        <v>16.5797</v>
      </c>
      <c r="G39" s="50">
        <f t="shared" si="8"/>
        <v>0</v>
      </c>
      <c r="H39" s="51">
        <f t="shared" si="8"/>
        <v>30.0996</v>
      </c>
      <c r="I39" s="72">
        <f t="shared" si="8"/>
        <v>0</v>
      </c>
      <c r="J39" s="49">
        <f t="shared" si="8"/>
        <v>6.9121</v>
      </c>
      <c r="K39" s="72">
        <f t="shared" si="8"/>
        <v>0</v>
      </c>
      <c r="L39" s="47">
        <f t="shared" si="8"/>
        <v>9.3373</v>
      </c>
      <c r="M39" s="72">
        <f t="shared" si="8"/>
        <v>0</v>
      </c>
      <c r="N39" s="49">
        <f t="shared" si="8"/>
        <v>7.2687</v>
      </c>
      <c r="O39" s="73">
        <f t="shared" si="8"/>
        <v>0</v>
      </c>
      <c r="P39" s="47">
        <f t="shared" si="8"/>
        <v>3.1015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>
    <tabColor indexed="13"/>
  </sheetPr>
  <dimension ref="A1:U39"/>
  <sheetViews>
    <sheetView zoomScale="115" zoomScaleNormal="115" workbookViewId="0">
      <pane xSplit="1" ySplit="3" topLeftCell="B4" activePane="bottomRight" state="frozenSplit"/>
      <selection/>
      <selection pane="topRight"/>
      <selection pane="bottomLeft"/>
      <selection pane="bottomRight" activeCell="C13" sqref="C13"/>
    </sheetView>
  </sheetViews>
  <sheetFormatPr defaultColWidth="9" defaultRowHeight="13.5"/>
  <cols>
    <col min="1" max="1" width="9.66666666666667" style="1" customWidth="1"/>
    <col min="2" max="2" width="11.2166666666667" style="1" customWidth="1"/>
    <col min="3" max="3" width="10.2166666666667" style="1" customWidth="1"/>
    <col min="4" max="4" width="9.88333333333333" style="1" customWidth="1"/>
    <col min="5" max="5" width="9.775" style="1" customWidth="1"/>
    <col min="6" max="6" width="10.1083333333333" style="1" customWidth="1"/>
    <col min="7" max="7" width="9.33333333333333" style="1" customWidth="1"/>
    <col min="8" max="8" width="9.88333333333333" style="1" customWidth="1"/>
    <col min="9" max="9" width="9.44166666666667" style="1" customWidth="1"/>
    <col min="10" max="10" width="7.66666666666667" style="1" customWidth="1"/>
    <col min="11" max="11" width="8.33333333333333" style="1" customWidth="1"/>
    <col min="12" max="12" width="7.66666666666667" style="1" customWidth="1"/>
    <col min="13" max="15" width="9.21666666666667" style="1" customWidth="1"/>
    <col min="16" max="16" width="10" style="1" customWidth="1"/>
    <col min="17" max="17" width="8.44166666666667" style="1" customWidth="1"/>
    <col min="18" max="18" width="10" style="1" customWidth="1"/>
    <col min="19" max="19" width="8.44166666666667" style="1" customWidth="1"/>
    <col min="21" max="21" width="11.2166666666667" customWidth="1"/>
  </cols>
  <sheetData>
    <row r="1" ht="45.75" customHeight="1" spans="1:21">
      <c r="A1" s="2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4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17.25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37.6191</v>
      </c>
      <c r="C4" s="12"/>
      <c r="D4" s="15">
        <v>44.5544</v>
      </c>
      <c r="E4" s="14"/>
      <c r="F4" s="15">
        <v>55.6195</v>
      </c>
      <c r="G4" s="16"/>
      <c r="H4" s="17">
        <v>35.4487</v>
      </c>
      <c r="I4" s="53"/>
      <c r="J4" s="54">
        <v>7.2671</v>
      </c>
      <c r="K4" s="16"/>
      <c r="L4" s="54">
        <v>10.3767</v>
      </c>
      <c r="M4" s="16"/>
      <c r="N4" s="54">
        <v>9.2445</v>
      </c>
      <c r="O4" s="55"/>
      <c r="P4" s="86">
        <v>3.5925</v>
      </c>
      <c r="Q4" s="74"/>
      <c r="R4" s="86"/>
      <c r="S4" s="74"/>
      <c r="T4" s="56" t="e">
        <f>#REF!+D4+F4+H4+J4+L4+N4+P4</f>
        <v>#REF!</v>
      </c>
      <c r="U4" s="75">
        <f t="shared" ref="U4:U34" si="0">C4+E4+I4+K4+M4+O4+Q4+G4</f>
        <v>0</v>
      </c>
    </row>
    <row r="5" ht="15.75" spans="1:21">
      <c r="A5" s="10">
        <v>2</v>
      </c>
      <c r="B5" s="19">
        <v>37.4368</v>
      </c>
      <c r="C5" s="12"/>
      <c r="D5" s="19">
        <v>43.5188</v>
      </c>
      <c r="E5" s="18"/>
      <c r="F5" s="19">
        <v>49.3405</v>
      </c>
      <c r="G5" s="18"/>
      <c r="H5" s="20">
        <v>33.1483</v>
      </c>
      <c r="I5" s="57"/>
      <c r="J5" s="54">
        <v>7.3855</v>
      </c>
      <c r="K5" s="18"/>
      <c r="L5" s="54">
        <v>10.6861</v>
      </c>
      <c r="M5" s="18"/>
      <c r="N5" s="54">
        <v>9.6131</v>
      </c>
      <c r="O5" s="58"/>
      <c r="P5" s="86">
        <v>3.8528</v>
      </c>
      <c r="Q5" s="58"/>
      <c r="R5" s="8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36.8352</v>
      </c>
      <c r="C6" s="12"/>
      <c r="D6" s="19">
        <v>47.108</v>
      </c>
      <c r="E6" s="12"/>
      <c r="F6" s="19">
        <v>57.5759</v>
      </c>
      <c r="G6" s="21"/>
      <c r="H6" s="20">
        <v>32.5771</v>
      </c>
      <c r="I6" s="57"/>
      <c r="J6" s="54">
        <v>7.3275</v>
      </c>
      <c r="K6" s="21"/>
      <c r="L6" s="54">
        <v>10.2096</v>
      </c>
      <c r="M6" s="21"/>
      <c r="N6" s="54">
        <v>9.1793</v>
      </c>
      <c r="O6" s="59"/>
      <c r="P6" s="56">
        <v>3.7292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37.2096</v>
      </c>
      <c r="C7" s="22"/>
      <c r="D7" s="19">
        <v>42.4964</v>
      </c>
      <c r="E7" s="22"/>
      <c r="F7" s="19">
        <v>57.2959</v>
      </c>
      <c r="G7" s="21"/>
      <c r="H7" s="20">
        <v>34.0274</v>
      </c>
      <c r="I7" s="57"/>
      <c r="J7" s="54">
        <v>7.4668</v>
      </c>
      <c r="K7" s="21"/>
      <c r="L7" s="54">
        <v>10.2639</v>
      </c>
      <c r="M7" s="21"/>
      <c r="N7" s="54">
        <v>9.2242</v>
      </c>
      <c r="O7" s="59"/>
      <c r="P7" s="56">
        <v>3.8812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37.1712</v>
      </c>
      <c r="C8" s="12"/>
      <c r="D8" s="19">
        <v>43.8868</v>
      </c>
      <c r="E8" s="12"/>
      <c r="F8" s="19">
        <v>55.5283</v>
      </c>
      <c r="G8" s="21"/>
      <c r="H8" s="20">
        <v>33.9331</v>
      </c>
      <c r="I8" s="57"/>
      <c r="J8" s="54">
        <v>7.2095</v>
      </c>
      <c r="K8" s="21"/>
      <c r="L8" s="54">
        <v>9.9734</v>
      </c>
      <c r="M8" s="21"/>
      <c r="N8" s="54">
        <v>9.2097</v>
      </c>
      <c r="O8" s="59"/>
      <c r="P8" s="56">
        <v>3.7641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36.5664</v>
      </c>
      <c r="C9" s="12"/>
      <c r="D9" s="19">
        <v>43.384</v>
      </c>
      <c r="E9" s="12"/>
      <c r="F9" s="19">
        <v>58.7721</v>
      </c>
      <c r="G9" s="21"/>
      <c r="H9" s="20">
        <v>33.9049</v>
      </c>
      <c r="I9" s="57"/>
      <c r="J9" s="54">
        <v>7.3598</v>
      </c>
      <c r="K9" s="21"/>
      <c r="L9" s="54">
        <v>10.2317</v>
      </c>
      <c r="M9" s="21"/>
      <c r="N9" s="54">
        <v>9.2811</v>
      </c>
      <c r="O9" s="59"/>
      <c r="P9" s="56">
        <v>3.7327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37.5424</v>
      </c>
      <c r="C10" s="12"/>
      <c r="D10" s="19">
        <v>43.5244</v>
      </c>
      <c r="E10" s="12"/>
      <c r="F10" s="19">
        <v>56.1003</v>
      </c>
      <c r="G10" s="21"/>
      <c r="H10" s="20">
        <v>34.8259</v>
      </c>
      <c r="I10" s="57"/>
      <c r="J10" s="54">
        <v>7.8443</v>
      </c>
      <c r="K10" s="21"/>
      <c r="L10" s="54">
        <v>10.1156</v>
      </c>
      <c r="M10" s="21"/>
      <c r="N10" s="54">
        <v>9.3821</v>
      </c>
      <c r="O10" s="59"/>
      <c r="P10" s="56">
        <v>3.7589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37.7312</v>
      </c>
      <c r="C11" s="12"/>
      <c r="D11" s="19">
        <v>43.5688</v>
      </c>
      <c r="E11" s="12"/>
      <c r="F11" s="19">
        <v>58.5121</v>
      </c>
      <c r="G11" s="21"/>
      <c r="H11" s="20">
        <v>36.495</v>
      </c>
      <c r="I11" s="57"/>
      <c r="J11" s="54">
        <v>7.6397</v>
      </c>
      <c r="K11" s="21"/>
      <c r="L11" s="54">
        <v>10.3679</v>
      </c>
      <c r="M11" s="21"/>
      <c r="N11" s="54">
        <v>9.5024</v>
      </c>
      <c r="O11" s="59"/>
      <c r="P11" s="56">
        <v>3.8531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37.664</v>
      </c>
      <c r="C12" s="12"/>
      <c r="D12" s="19">
        <v>45.8244</v>
      </c>
      <c r="E12" s="12"/>
      <c r="F12" s="19">
        <v>57.5126</v>
      </c>
      <c r="G12" s="21"/>
      <c r="H12" s="20">
        <v>38.0153</v>
      </c>
      <c r="I12" s="57"/>
      <c r="J12" s="54">
        <v>7.5483</v>
      </c>
      <c r="K12" s="21"/>
      <c r="L12" s="54">
        <v>10.5163</v>
      </c>
      <c r="M12" s="21"/>
      <c r="N12" s="54">
        <v>9.0511</v>
      </c>
      <c r="O12" s="59"/>
      <c r="P12" s="56">
        <v>3.9825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37.36</v>
      </c>
      <c r="C13" s="12"/>
      <c r="D13" s="19">
        <v>44.9924</v>
      </c>
      <c r="E13" s="12"/>
      <c r="F13" s="19">
        <v>58.9647</v>
      </c>
      <c r="G13" s="21"/>
      <c r="H13" s="20">
        <v>36.0963</v>
      </c>
      <c r="I13" s="57"/>
      <c r="J13" s="54">
        <v>7.092</v>
      </c>
      <c r="K13" s="21"/>
      <c r="L13" s="54">
        <v>10.7975</v>
      </c>
      <c r="M13" s="21"/>
      <c r="N13" s="54">
        <v>9.6306</v>
      </c>
      <c r="O13" s="59"/>
      <c r="P13" s="56">
        <v>3.872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37.936</v>
      </c>
      <c r="C14" s="12"/>
      <c r="D14" s="19">
        <v>45.112</v>
      </c>
      <c r="E14" s="22"/>
      <c r="F14" s="19">
        <v>56.8925</v>
      </c>
      <c r="G14" s="21"/>
      <c r="H14" s="20">
        <v>36.1281</v>
      </c>
      <c r="I14" s="57"/>
      <c r="J14" s="54">
        <v>7.7366</v>
      </c>
      <c r="K14" s="21"/>
      <c r="L14" s="54">
        <v>10.7046</v>
      </c>
      <c r="M14" s="21"/>
      <c r="N14" s="54">
        <v>9.5028</v>
      </c>
      <c r="O14" s="59"/>
      <c r="P14" s="56">
        <v>3.9306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36.9376</v>
      </c>
      <c r="C15" s="12"/>
      <c r="D15" s="19">
        <v>45.2664</v>
      </c>
      <c r="E15" s="12"/>
      <c r="F15" s="19">
        <v>58.2028</v>
      </c>
      <c r="G15" s="21"/>
      <c r="H15" s="20">
        <v>35.9468</v>
      </c>
      <c r="I15" s="57"/>
      <c r="J15" s="54">
        <v>7.289</v>
      </c>
      <c r="K15" s="21"/>
      <c r="L15" s="54">
        <v>10.6738</v>
      </c>
      <c r="M15" s="21"/>
      <c r="N15" s="54">
        <v>9.4327</v>
      </c>
      <c r="O15" s="59"/>
      <c r="P15" s="56">
        <v>3.8792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37.6608</v>
      </c>
      <c r="C16" s="12"/>
      <c r="D16" s="15">
        <v>45.2376</v>
      </c>
      <c r="E16" s="12"/>
      <c r="F16" s="19">
        <v>57.1267</v>
      </c>
      <c r="G16" s="21"/>
      <c r="H16" s="20">
        <v>38.7019</v>
      </c>
      <c r="I16" s="57"/>
      <c r="J16" s="54">
        <v>7.6202</v>
      </c>
      <c r="K16" s="21"/>
      <c r="L16" s="54">
        <v>10.6758</v>
      </c>
      <c r="M16" s="21"/>
      <c r="N16" s="54">
        <v>9.5603</v>
      </c>
      <c r="O16" s="59"/>
      <c r="P16" s="56">
        <v>3.9929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36.9888</v>
      </c>
      <c r="C17" s="12"/>
      <c r="D17" s="19">
        <v>45.2752</v>
      </c>
      <c r="E17" s="12"/>
      <c r="F17" s="19">
        <v>57.8338</v>
      </c>
      <c r="G17" s="21"/>
      <c r="H17" s="20">
        <v>37.487</v>
      </c>
      <c r="I17" s="57"/>
      <c r="J17" s="54">
        <v>7.4126</v>
      </c>
      <c r="K17" s="21"/>
      <c r="L17" s="54">
        <v>10.4256</v>
      </c>
      <c r="M17" s="21"/>
      <c r="N17" s="54">
        <v>9.4212</v>
      </c>
      <c r="O17" s="59"/>
      <c r="P17" s="56">
        <v>4.0419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37.5552</v>
      </c>
      <c r="C18" s="12"/>
      <c r="D18" s="19">
        <v>45.2244</v>
      </c>
      <c r="E18" s="12"/>
      <c r="F18" s="19">
        <v>56.5607</v>
      </c>
      <c r="G18" s="21"/>
      <c r="H18" s="20">
        <v>35.2707</v>
      </c>
      <c r="I18" s="57"/>
      <c r="J18" s="54">
        <v>7.6212</v>
      </c>
      <c r="K18" s="21"/>
      <c r="L18" s="54">
        <v>10.8002</v>
      </c>
      <c r="M18" s="21"/>
      <c r="N18" s="54">
        <v>9.523</v>
      </c>
      <c r="O18" s="59"/>
      <c r="P18" s="56">
        <v>3.9814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37.1486</v>
      </c>
      <c r="C19" s="12"/>
      <c r="D19" s="19">
        <v>44.9296</v>
      </c>
      <c r="E19" s="12"/>
      <c r="F19" s="19">
        <v>57.222</v>
      </c>
      <c r="G19" s="21"/>
      <c r="H19" s="20">
        <v>35.1285</v>
      </c>
      <c r="I19" s="57"/>
      <c r="J19" s="54">
        <v>7.0163</v>
      </c>
      <c r="K19" s="21"/>
      <c r="L19" s="54">
        <v>10.4668</v>
      </c>
      <c r="M19" s="21"/>
      <c r="N19" s="54">
        <v>9.38</v>
      </c>
      <c r="O19" s="59"/>
      <c r="P19" s="56">
        <v>4.0305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37.5104</v>
      </c>
      <c r="C20" s="12"/>
      <c r="D20" s="19">
        <v>45.5816</v>
      </c>
      <c r="E20" s="12"/>
      <c r="F20" s="19">
        <v>55.2979</v>
      </c>
      <c r="G20" s="21"/>
      <c r="H20" s="20">
        <v>33.094</v>
      </c>
      <c r="I20" s="57"/>
      <c r="J20" s="54">
        <v>7.5706</v>
      </c>
      <c r="K20" s="21"/>
      <c r="L20" s="54">
        <v>10.1828</v>
      </c>
      <c r="M20" s="21"/>
      <c r="N20" s="54">
        <v>9.5324</v>
      </c>
      <c r="O20" s="59"/>
      <c r="P20" s="56">
        <v>3.9707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37.2096</v>
      </c>
      <c r="C21" s="12"/>
      <c r="D21" s="19">
        <v>45.3664</v>
      </c>
      <c r="E21" s="12"/>
      <c r="F21" s="19">
        <v>56.1618</v>
      </c>
      <c r="G21" s="21"/>
      <c r="H21" s="20">
        <v>32.9332</v>
      </c>
      <c r="I21" s="57"/>
      <c r="J21" s="54">
        <v>7.6674</v>
      </c>
      <c r="K21" s="21"/>
      <c r="L21" s="54">
        <v>10.2887</v>
      </c>
      <c r="M21" s="21"/>
      <c r="N21" s="54">
        <v>9.4306</v>
      </c>
      <c r="O21" s="59"/>
      <c r="P21" s="56">
        <v>3.8983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36.784</v>
      </c>
      <c r="C22" s="12"/>
      <c r="D22" s="19">
        <v>44.15</v>
      </c>
      <c r="E22" s="12"/>
      <c r="F22" s="19">
        <v>52.896</v>
      </c>
      <c r="G22" s="21"/>
      <c r="H22" s="20">
        <v>31.5186</v>
      </c>
      <c r="I22" s="57"/>
      <c r="J22" s="54">
        <v>7.5604</v>
      </c>
      <c r="K22" s="21"/>
      <c r="L22" s="54">
        <v>9.5177</v>
      </c>
      <c r="M22" s="21"/>
      <c r="N22" s="54">
        <v>8.8492</v>
      </c>
      <c r="O22" s="59"/>
      <c r="P22" s="56">
        <v>3.3893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36.5472</v>
      </c>
      <c r="C23" s="12"/>
      <c r="D23" s="19">
        <v>40.3376</v>
      </c>
      <c r="E23" s="12"/>
      <c r="F23" s="19">
        <v>56.0674</v>
      </c>
      <c r="G23" s="21"/>
      <c r="H23" s="20">
        <v>28.2127</v>
      </c>
      <c r="I23" s="57"/>
      <c r="J23" s="54">
        <v>7.2133</v>
      </c>
      <c r="K23" s="21"/>
      <c r="L23" s="54">
        <v>9.2494</v>
      </c>
      <c r="M23" s="21"/>
      <c r="N23" s="54">
        <v>8.9177</v>
      </c>
      <c r="O23" s="59"/>
      <c r="P23" s="86">
        <v>3.6448</v>
      </c>
      <c r="Q23" s="58"/>
      <c r="R23" s="8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37.344</v>
      </c>
      <c r="C24" s="12"/>
      <c r="D24" s="19">
        <v>44.3432</v>
      </c>
      <c r="E24" s="12"/>
      <c r="F24" s="19">
        <v>57.1214</v>
      </c>
      <c r="G24" s="21"/>
      <c r="H24" s="20">
        <v>33.6074</v>
      </c>
      <c r="I24" s="57"/>
      <c r="J24" s="54">
        <v>7.8278</v>
      </c>
      <c r="K24" s="21"/>
      <c r="L24" s="54">
        <v>10.2593</v>
      </c>
      <c r="M24" s="21"/>
      <c r="N24" s="54">
        <v>9.1147</v>
      </c>
      <c r="O24" s="59"/>
      <c r="P24" s="56">
        <v>3.5986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36.7328</v>
      </c>
      <c r="C25" s="12"/>
      <c r="D25" s="19">
        <v>43.9868</v>
      </c>
      <c r="E25" s="12"/>
      <c r="F25" s="19">
        <v>58.6788</v>
      </c>
      <c r="G25" s="21"/>
      <c r="H25" s="20">
        <v>33.7049</v>
      </c>
      <c r="I25" s="57"/>
      <c r="J25" s="54">
        <v>7.5937</v>
      </c>
      <c r="K25" s="21"/>
      <c r="L25" s="54">
        <v>10.2273</v>
      </c>
      <c r="M25" s="21"/>
      <c r="N25" s="54">
        <v>9.4346</v>
      </c>
      <c r="O25" s="59"/>
      <c r="P25" s="56">
        <v>3.555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37.2288</v>
      </c>
      <c r="C26" s="12"/>
      <c r="D26" s="19">
        <v>44.5304</v>
      </c>
      <c r="E26" s="12"/>
      <c r="F26" s="19">
        <v>56.2861</v>
      </c>
      <c r="G26" s="21"/>
      <c r="H26" s="20">
        <v>32.1548</v>
      </c>
      <c r="I26" s="57"/>
      <c r="J26" s="54">
        <v>7.7196</v>
      </c>
      <c r="K26" s="21"/>
      <c r="L26" s="54">
        <v>10.2937</v>
      </c>
      <c r="M26" s="21"/>
      <c r="N26" s="54">
        <v>9.24</v>
      </c>
      <c r="O26" s="59"/>
      <c r="P26" s="56">
        <v>3.6086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38.1152</v>
      </c>
      <c r="C27" s="12"/>
      <c r="D27" s="19">
        <v>45.5636</v>
      </c>
      <c r="E27" s="12"/>
      <c r="F27" s="19">
        <v>56.5996</v>
      </c>
      <c r="G27" s="21"/>
      <c r="H27" s="20">
        <v>30.9155</v>
      </c>
      <c r="I27" s="57"/>
      <c r="J27" s="54">
        <v>7.3338</v>
      </c>
      <c r="K27" s="21"/>
      <c r="L27" s="54">
        <v>9.9217</v>
      </c>
      <c r="M27" s="21"/>
      <c r="N27" s="54">
        <v>9.0532</v>
      </c>
      <c r="O27" s="59"/>
      <c r="P27" s="56">
        <v>3.5561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38.064</v>
      </c>
      <c r="C28" s="12"/>
      <c r="D28" s="15">
        <v>42.8232</v>
      </c>
      <c r="E28" s="12"/>
      <c r="F28" s="19">
        <v>55.021</v>
      </c>
      <c r="G28" s="21"/>
      <c r="H28" s="20">
        <v>31.1096</v>
      </c>
      <c r="I28" s="57"/>
      <c r="J28" s="54">
        <v>7.4682</v>
      </c>
      <c r="K28" s="21"/>
      <c r="L28" s="54">
        <v>9.7122</v>
      </c>
      <c r="M28" s="21"/>
      <c r="N28" s="54">
        <v>9.0817</v>
      </c>
      <c r="O28" s="59"/>
      <c r="P28" s="56">
        <v>3.6238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36.7712</v>
      </c>
      <c r="C29" s="12"/>
      <c r="D29" s="19">
        <v>44.9016</v>
      </c>
      <c r="E29" s="12"/>
      <c r="F29" s="19">
        <v>59.0708</v>
      </c>
      <c r="G29" s="82"/>
      <c r="H29" s="23">
        <v>32.0262</v>
      </c>
      <c r="I29" s="18"/>
      <c r="J29" s="54">
        <v>7.6238</v>
      </c>
      <c r="K29" s="21"/>
      <c r="L29" s="54">
        <v>10.0294</v>
      </c>
      <c r="M29" s="21"/>
      <c r="N29" s="54">
        <v>9.299</v>
      </c>
      <c r="O29" s="59"/>
      <c r="P29" s="56">
        <v>3.5752</v>
      </c>
      <c r="Q29" s="58"/>
      <c r="R29" s="56"/>
      <c r="S29" s="58"/>
      <c r="T29" s="56" t="e">
        <f>#REF!+D29+F29+H29+J29+L29+N29+P29</f>
        <v>#REF!</v>
      </c>
      <c r="U29" s="87">
        <f t="shared" si="0"/>
        <v>0</v>
      </c>
    </row>
    <row r="30" ht="15.75" spans="1:21">
      <c r="A30" s="10">
        <v>27</v>
      </c>
      <c r="B30" s="19">
        <v>37.5552</v>
      </c>
      <c r="C30" s="12"/>
      <c r="D30" s="19">
        <v>45.0308</v>
      </c>
      <c r="E30" s="18"/>
      <c r="F30" s="19">
        <v>47.9284</v>
      </c>
      <c r="G30" s="83"/>
      <c r="H30" s="23">
        <v>35.1531</v>
      </c>
      <c r="I30" s="18"/>
      <c r="J30" s="54">
        <v>7.7337</v>
      </c>
      <c r="K30" s="18"/>
      <c r="L30" s="54">
        <v>10.8005</v>
      </c>
      <c r="M30" s="18"/>
      <c r="N30" s="54">
        <v>9.4891</v>
      </c>
      <c r="O30" s="58"/>
      <c r="P30" s="56">
        <v>3.6498</v>
      </c>
      <c r="Q30" s="58"/>
      <c r="R30" s="56"/>
      <c r="S30" s="58"/>
      <c r="T30" s="56" t="e">
        <f>#REF!+D30+F30+H30+J30+L30+N30+P30</f>
        <v>#REF!</v>
      </c>
      <c r="U30" s="87">
        <f t="shared" si="0"/>
        <v>0</v>
      </c>
    </row>
    <row r="31" ht="15.75" spans="1:21">
      <c r="A31" s="10">
        <v>28</v>
      </c>
      <c r="B31" s="19">
        <v>37.92</v>
      </c>
      <c r="C31" s="12"/>
      <c r="D31" s="19">
        <v>44.332</v>
      </c>
      <c r="E31" s="18"/>
      <c r="F31" s="19">
        <v>56.493</v>
      </c>
      <c r="G31" s="83"/>
      <c r="H31" s="23">
        <v>34.1698</v>
      </c>
      <c r="I31" s="18"/>
      <c r="J31" s="54">
        <v>7.3796</v>
      </c>
      <c r="K31" s="18"/>
      <c r="L31" s="54">
        <v>11.0459</v>
      </c>
      <c r="M31" s="18"/>
      <c r="N31" s="54">
        <v>10.252</v>
      </c>
      <c r="O31" s="58"/>
      <c r="P31" s="56">
        <v>3.6732</v>
      </c>
      <c r="Q31" s="58"/>
      <c r="R31" s="56"/>
      <c r="S31" s="58"/>
      <c r="T31" s="56" t="e">
        <f>#REF!+D31+F31+H31+J31+L31+N31+P31</f>
        <v>#REF!</v>
      </c>
      <c r="U31" s="87">
        <f t="shared" si="0"/>
        <v>0</v>
      </c>
    </row>
    <row r="32" ht="15.75" spans="1:21">
      <c r="A32" s="10">
        <v>29</v>
      </c>
      <c r="B32" s="19">
        <v>38.2752</v>
      </c>
      <c r="C32" s="12"/>
      <c r="D32" s="19">
        <v>42.026</v>
      </c>
      <c r="E32" s="18"/>
      <c r="F32" s="19">
        <v>58.2995</v>
      </c>
      <c r="G32" s="83"/>
      <c r="H32" s="23">
        <v>32.2283</v>
      </c>
      <c r="I32" s="18"/>
      <c r="J32" s="54">
        <v>7.6971</v>
      </c>
      <c r="K32" s="18"/>
      <c r="L32" s="54">
        <v>10.216</v>
      </c>
      <c r="M32" s="18"/>
      <c r="N32" s="54">
        <v>9.5224</v>
      </c>
      <c r="O32" s="58"/>
      <c r="P32" s="56">
        <v>3.611</v>
      </c>
      <c r="Q32" s="58"/>
      <c r="R32" s="56"/>
      <c r="S32" s="58"/>
      <c r="T32" s="56" t="e">
        <f>#REF!+D32+F32+H32+J32+L32+N32+P32</f>
        <v>#REF!</v>
      </c>
      <c r="U32" s="87">
        <f t="shared" si="0"/>
        <v>0</v>
      </c>
    </row>
    <row r="33" ht="15.75" spans="1:21">
      <c r="A33" s="10">
        <v>30</v>
      </c>
      <c r="B33" s="19">
        <v>37.6032</v>
      </c>
      <c r="C33" s="12"/>
      <c r="D33" s="19">
        <v>45.8504</v>
      </c>
      <c r="E33" s="18"/>
      <c r="F33" s="19">
        <v>60.4831</v>
      </c>
      <c r="G33" s="83"/>
      <c r="H33" s="23">
        <v>33.7414</v>
      </c>
      <c r="I33" s="18"/>
      <c r="J33" s="54">
        <v>7.1842</v>
      </c>
      <c r="K33" s="18"/>
      <c r="L33" s="54">
        <v>9.7782</v>
      </c>
      <c r="M33" s="18"/>
      <c r="N33" s="54">
        <v>9.3918</v>
      </c>
      <c r="O33" s="58"/>
      <c r="P33" s="56">
        <v>3.6326</v>
      </c>
      <c r="Q33" s="58"/>
      <c r="R33" s="56"/>
      <c r="S33" s="58"/>
      <c r="T33" s="56" t="e">
        <f>#REF!+D33+F33+H33+J33+L33+N33+P33</f>
        <v>#REF!</v>
      </c>
      <c r="U33" s="87">
        <f t="shared" si="0"/>
        <v>0</v>
      </c>
    </row>
    <row r="34" ht="15.75" spans="1:21">
      <c r="A34" s="10">
        <v>31</v>
      </c>
      <c r="B34" s="19">
        <v>37.776</v>
      </c>
      <c r="C34" s="12"/>
      <c r="D34" s="19">
        <v>45.2192</v>
      </c>
      <c r="E34" s="18"/>
      <c r="F34" s="19">
        <v>48.7695</v>
      </c>
      <c r="G34" s="83"/>
      <c r="H34" s="23">
        <v>35.4172</v>
      </c>
      <c r="I34" s="18"/>
      <c r="J34" s="54">
        <v>7.4841</v>
      </c>
      <c r="K34" s="18"/>
      <c r="L34" s="54">
        <v>9.4525</v>
      </c>
      <c r="M34" s="18"/>
      <c r="N34" s="54">
        <v>8.965</v>
      </c>
      <c r="O34" s="58"/>
      <c r="P34" s="56">
        <v>3.7763</v>
      </c>
      <c r="Q34" s="58"/>
      <c r="R34" s="56"/>
      <c r="S34" s="58"/>
      <c r="T34" s="56" t="e">
        <f>#REF!+D34+F34+H34+J34+L34+N34+P34</f>
        <v>#REF!</v>
      </c>
      <c r="U34" s="87">
        <f t="shared" si="0"/>
        <v>0</v>
      </c>
    </row>
    <row r="35" ht="15.75" customHeight="1" spans="1:21">
      <c r="A35" s="24"/>
      <c r="B35" s="25"/>
      <c r="C35" s="26"/>
      <c r="D35" s="27"/>
      <c r="E35" s="28"/>
      <c r="F35" s="29"/>
      <c r="G35" s="84"/>
      <c r="H35" s="85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1377.9464</v>
      </c>
      <c r="E36" s="33">
        <f t="shared" si="1"/>
        <v>0</v>
      </c>
      <c r="F36" s="32">
        <f t="shared" si="1"/>
        <v>1744.2347</v>
      </c>
      <c r="G36" s="35">
        <f t="shared" si="1"/>
        <v>0</v>
      </c>
      <c r="H36" s="36">
        <f t="shared" si="1"/>
        <v>1057.1217</v>
      </c>
      <c r="I36" s="35">
        <f t="shared" si="1"/>
        <v>0</v>
      </c>
      <c r="J36" s="34">
        <f t="shared" si="1"/>
        <v>231.8937</v>
      </c>
      <c r="K36" s="35">
        <f t="shared" si="1"/>
        <v>0</v>
      </c>
      <c r="L36" s="32">
        <f t="shared" si="1"/>
        <v>318.2608</v>
      </c>
      <c r="M36" s="33">
        <f t="shared" si="1"/>
        <v>0</v>
      </c>
      <c r="N36" s="34">
        <f t="shared" si="1"/>
        <v>289.7115</v>
      </c>
      <c r="O36" s="70">
        <f t="shared" si="1"/>
        <v>0</v>
      </c>
      <c r="P36" s="32">
        <f t="shared" si="1"/>
        <v>116.6388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44.4498838709678</v>
      </c>
      <c r="E37" s="39" t="e">
        <f t="shared" si="4"/>
        <v>#DIV/0!</v>
      </c>
      <c r="F37" s="38">
        <f t="shared" si="4"/>
        <v>56.265635483871</v>
      </c>
      <c r="G37" s="41" t="e">
        <f t="shared" si="4"/>
        <v>#DIV/0!</v>
      </c>
      <c r="H37" s="42">
        <f t="shared" si="4"/>
        <v>34.1007</v>
      </c>
      <c r="I37" s="41" t="e">
        <f t="shared" si="4"/>
        <v>#DIV/0!</v>
      </c>
      <c r="J37" s="40">
        <f t="shared" si="4"/>
        <v>7.48044193548387</v>
      </c>
      <c r="K37" s="41" t="e">
        <f t="shared" si="4"/>
        <v>#DIV/0!</v>
      </c>
      <c r="L37" s="38">
        <f t="shared" si="4"/>
        <v>10.2664774193548</v>
      </c>
      <c r="M37" s="41" t="e">
        <f t="shared" si="4"/>
        <v>#DIV/0!</v>
      </c>
      <c r="N37" s="40">
        <f t="shared" si="4"/>
        <v>9.34553225806451</v>
      </c>
      <c r="O37" s="71" t="e">
        <f t="shared" si="4"/>
        <v>#DIV/0!</v>
      </c>
      <c r="P37" s="38">
        <f t="shared" si="4"/>
        <v>3.76254193548387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47.108</v>
      </c>
      <c r="E38" s="39">
        <f t="shared" si="6"/>
        <v>0</v>
      </c>
      <c r="F38" s="38">
        <f t="shared" si="6"/>
        <v>60.4831</v>
      </c>
      <c r="G38" s="44">
        <f t="shared" si="6"/>
        <v>0</v>
      </c>
      <c r="H38" s="45">
        <f t="shared" si="6"/>
        <v>38.7019</v>
      </c>
      <c r="I38" s="41">
        <f t="shared" si="6"/>
        <v>0</v>
      </c>
      <c r="J38" s="40">
        <f t="shared" si="6"/>
        <v>7.8443</v>
      </c>
      <c r="K38" s="41">
        <f t="shared" si="6"/>
        <v>0</v>
      </c>
      <c r="L38" s="38">
        <f t="shared" si="6"/>
        <v>11.0459</v>
      </c>
      <c r="M38" s="41">
        <f t="shared" si="6"/>
        <v>0</v>
      </c>
      <c r="N38" s="40">
        <f t="shared" si="6"/>
        <v>10.252</v>
      </c>
      <c r="O38" s="71">
        <f t="shared" si="6"/>
        <v>0</v>
      </c>
      <c r="P38" s="38">
        <f t="shared" si="6"/>
        <v>4.0419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40.3376</v>
      </c>
      <c r="E39" s="48">
        <f t="shared" si="8"/>
        <v>0</v>
      </c>
      <c r="F39" s="47">
        <f t="shared" si="8"/>
        <v>47.9284</v>
      </c>
      <c r="G39" s="50">
        <f t="shared" si="8"/>
        <v>0</v>
      </c>
      <c r="H39" s="51">
        <f t="shared" si="8"/>
        <v>28.2127</v>
      </c>
      <c r="I39" s="72">
        <f t="shared" si="8"/>
        <v>0</v>
      </c>
      <c r="J39" s="49">
        <f t="shared" si="8"/>
        <v>7.0163</v>
      </c>
      <c r="K39" s="72">
        <f t="shared" si="8"/>
        <v>0</v>
      </c>
      <c r="L39" s="47">
        <f t="shared" si="8"/>
        <v>9.2494</v>
      </c>
      <c r="M39" s="72">
        <f t="shared" si="8"/>
        <v>0</v>
      </c>
      <c r="N39" s="49">
        <f t="shared" si="8"/>
        <v>8.8492</v>
      </c>
      <c r="O39" s="73">
        <f t="shared" si="8"/>
        <v>0</v>
      </c>
      <c r="P39" s="47">
        <f t="shared" si="8"/>
        <v>3.3893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U39"/>
  <sheetViews>
    <sheetView zoomScale="115" zoomScaleNormal="115" workbookViewId="0">
      <pane xSplit="1" ySplit="3" topLeftCell="F4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12.3333333333333" style="1" customWidth="1"/>
    <col min="2" max="2" width="13" style="1" customWidth="1"/>
    <col min="3" max="3" width="11.2166666666667" style="1" customWidth="1"/>
    <col min="4" max="4" width="11.775" style="1" customWidth="1"/>
    <col min="5" max="5" width="10.6666666666667" style="1" customWidth="1"/>
    <col min="6" max="6" width="11" style="1" customWidth="1"/>
    <col min="7" max="7" width="9.775" style="1" customWidth="1"/>
    <col min="8" max="8" width="10.6666666666667" style="1" customWidth="1"/>
    <col min="9" max="9" width="11.1083333333333" style="1" customWidth="1"/>
    <col min="10" max="10" width="9.33333333333333" style="1" customWidth="1"/>
    <col min="11" max="11" width="8.775" style="1" customWidth="1"/>
    <col min="12" max="12" width="9.88333333333333" style="1" customWidth="1"/>
    <col min="13" max="15" width="8.775" style="1" customWidth="1"/>
    <col min="16" max="16" width="8.66666666666667" style="1" customWidth="1"/>
    <col min="17" max="17" width="9.44166666666667" style="1" customWidth="1"/>
    <col min="18" max="18" width="8.66666666666667" style="1" customWidth="1"/>
    <col min="19" max="19" width="9.44166666666667" style="1" customWidth="1"/>
    <col min="20" max="20" width="10.1083333333333" customWidth="1"/>
    <col min="21" max="21" width="10.3333333333333" customWidth="1"/>
  </cols>
  <sheetData>
    <row r="1" ht="42.75" customHeight="1" spans="1:2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1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27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37.6126</v>
      </c>
      <c r="C4" s="12"/>
      <c r="D4" s="15">
        <v>46.82</v>
      </c>
      <c r="E4" s="14"/>
      <c r="F4" s="15">
        <v>61.0729</v>
      </c>
      <c r="G4" s="16"/>
      <c r="H4" s="17">
        <v>31.7828</v>
      </c>
      <c r="I4" s="53"/>
      <c r="J4" s="54">
        <v>7.4795</v>
      </c>
      <c r="K4" s="16"/>
      <c r="L4" s="54">
        <v>10.2423</v>
      </c>
      <c r="M4" s="16"/>
      <c r="N4" s="54">
        <v>9.4703</v>
      </c>
      <c r="O4" s="55"/>
      <c r="P4" s="56">
        <v>3.7854</v>
      </c>
      <c r="Q4" s="74"/>
      <c r="R4" s="56"/>
      <c r="S4" s="74"/>
      <c r="T4" s="56" t="e">
        <f>#REF!+D4+F4+H4+J4+L4+N4+P4</f>
        <v>#REF!</v>
      </c>
      <c r="U4" s="75">
        <f t="shared" ref="U4:U33" si="0">C4+E4+I4+K4+M4+O4+Q4+G4</f>
        <v>0</v>
      </c>
    </row>
    <row r="5" ht="15.75" spans="1:21">
      <c r="A5" s="10">
        <v>2</v>
      </c>
      <c r="B5" s="19">
        <v>37.7501</v>
      </c>
      <c r="C5" s="12"/>
      <c r="D5" s="19">
        <v>45.6362</v>
      </c>
      <c r="E5" s="18"/>
      <c r="F5" s="19">
        <v>49.3405</v>
      </c>
      <c r="G5" s="18"/>
      <c r="H5" s="20">
        <v>35.1511</v>
      </c>
      <c r="I5" s="57"/>
      <c r="J5" s="54">
        <v>7.5527</v>
      </c>
      <c r="K5" s="18"/>
      <c r="L5" s="54">
        <v>11.3568</v>
      </c>
      <c r="M5" s="18"/>
      <c r="N5" s="54">
        <v>9.6127</v>
      </c>
      <c r="O5" s="58"/>
      <c r="P5" s="56">
        <v>3.8972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36.64</v>
      </c>
      <c r="C6" s="12"/>
      <c r="D6" s="19">
        <v>48.1968</v>
      </c>
      <c r="E6" s="12"/>
      <c r="F6" s="19">
        <v>62.3998</v>
      </c>
      <c r="G6" s="21"/>
      <c r="H6" s="20">
        <v>35.2723</v>
      </c>
      <c r="I6" s="57"/>
      <c r="J6" s="54">
        <v>7.6458</v>
      </c>
      <c r="K6" s="21"/>
      <c r="L6" s="54">
        <v>10.7419</v>
      </c>
      <c r="M6" s="21"/>
      <c r="N6" s="54">
        <v>9.5503</v>
      </c>
      <c r="O6" s="59"/>
      <c r="P6" s="56">
        <v>3.9436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37.1424</v>
      </c>
      <c r="C7" s="22"/>
      <c r="D7" s="19">
        <v>48.3984</v>
      </c>
      <c r="E7" s="22"/>
      <c r="F7" s="19">
        <v>56.0516</v>
      </c>
      <c r="G7" s="21"/>
      <c r="H7" s="20">
        <v>32.2745</v>
      </c>
      <c r="I7" s="57"/>
      <c r="J7" s="54">
        <v>7.691</v>
      </c>
      <c r="K7" s="21"/>
      <c r="L7" s="54">
        <v>9.8831</v>
      </c>
      <c r="M7" s="21"/>
      <c r="N7" s="54">
        <v>8.9705</v>
      </c>
      <c r="O7" s="59"/>
      <c r="P7" s="56">
        <v>3.925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36.6912</v>
      </c>
      <c r="C8" s="12"/>
      <c r="D8" s="19">
        <v>43.1496</v>
      </c>
      <c r="E8" s="12"/>
      <c r="F8" s="19">
        <v>58.4234</v>
      </c>
      <c r="G8" s="21"/>
      <c r="H8" s="20">
        <v>28.5929</v>
      </c>
      <c r="I8" s="57"/>
      <c r="J8" s="54">
        <v>7.5974</v>
      </c>
      <c r="K8" s="21"/>
      <c r="L8" s="54">
        <v>9.8373</v>
      </c>
      <c r="M8" s="21"/>
      <c r="N8" s="54">
        <v>7.8674</v>
      </c>
      <c r="O8" s="59"/>
      <c r="P8" s="56">
        <v>3.8319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36.544</v>
      </c>
      <c r="C9" s="12"/>
      <c r="D9" s="19">
        <v>48.972</v>
      </c>
      <c r="E9" s="12"/>
      <c r="F9" s="19">
        <v>54.8298</v>
      </c>
      <c r="G9" s="21"/>
      <c r="H9" s="20">
        <v>32.0745</v>
      </c>
      <c r="I9" s="57"/>
      <c r="J9" s="54">
        <v>7.8683</v>
      </c>
      <c r="K9" s="21"/>
      <c r="L9" s="54">
        <v>9.9017</v>
      </c>
      <c r="M9" s="21"/>
      <c r="N9" s="54">
        <v>7.6964</v>
      </c>
      <c r="O9" s="59"/>
      <c r="P9" s="56">
        <v>3.2571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36.1376</v>
      </c>
      <c r="C10" s="12"/>
      <c r="D10" s="19">
        <v>44.1261</v>
      </c>
      <c r="E10" s="12"/>
      <c r="F10" s="19">
        <v>60.4756</v>
      </c>
      <c r="G10" s="21"/>
      <c r="H10" s="20">
        <v>31.0032</v>
      </c>
      <c r="I10" s="57"/>
      <c r="J10" s="54">
        <v>7.3297</v>
      </c>
      <c r="K10" s="21"/>
      <c r="L10" s="54">
        <v>10.4797</v>
      </c>
      <c r="M10" s="21"/>
      <c r="N10" s="54">
        <v>8.1655</v>
      </c>
      <c r="O10" s="59"/>
      <c r="P10" s="56">
        <v>3.493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36.0928</v>
      </c>
      <c r="C11" s="12"/>
      <c r="D11" s="19">
        <v>47.729</v>
      </c>
      <c r="E11" s="12"/>
      <c r="F11" s="19">
        <v>59.2637</v>
      </c>
      <c r="G11" s="21"/>
      <c r="H11" s="20">
        <v>32.2591</v>
      </c>
      <c r="I11" s="57"/>
      <c r="J11" s="54">
        <v>7.4582</v>
      </c>
      <c r="K11" s="21"/>
      <c r="L11" s="54">
        <v>10.3346</v>
      </c>
      <c r="M11" s="21"/>
      <c r="N11" s="54">
        <v>9.283</v>
      </c>
      <c r="O11" s="59"/>
      <c r="P11" s="56">
        <v>3.7747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36.0928</v>
      </c>
      <c r="C12" s="12"/>
      <c r="D12" s="19">
        <v>47.034</v>
      </c>
      <c r="E12" s="12"/>
      <c r="F12" s="19">
        <v>60.3421</v>
      </c>
      <c r="G12" s="21"/>
      <c r="H12" s="20">
        <v>34.812</v>
      </c>
      <c r="I12" s="57"/>
      <c r="J12" s="54">
        <v>7.4997</v>
      </c>
      <c r="K12" s="21"/>
      <c r="L12" s="54">
        <v>9.6913</v>
      </c>
      <c r="M12" s="21"/>
      <c r="N12" s="54">
        <v>9.2309</v>
      </c>
      <c r="O12" s="59"/>
      <c r="P12" s="56">
        <v>3.8128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37.056</v>
      </c>
      <c r="C13" s="12"/>
      <c r="D13" s="19">
        <v>48.7588</v>
      </c>
      <c r="E13" s="12"/>
      <c r="F13" s="19">
        <v>60.1753</v>
      </c>
      <c r="G13" s="21"/>
      <c r="H13" s="20">
        <v>33.2403</v>
      </c>
      <c r="I13" s="57"/>
      <c r="J13" s="54">
        <v>7.7375</v>
      </c>
      <c r="K13" s="21"/>
      <c r="L13" s="54">
        <v>10.207</v>
      </c>
      <c r="M13" s="21"/>
      <c r="N13" s="54">
        <v>9.3266</v>
      </c>
      <c r="O13" s="59"/>
      <c r="P13" s="56">
        <v>3.8329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36.6687</v>
      </c>
      <c r="C14" s="12"/>
      <c r="D14" s="19">
        <v>47.6204</v>
      </c>
      <c r="E14" s="22"/>
      <c r="F14" s="19">
        <v>62.0085</v>
      </c>
      <c r="G14" s="21"/>
      <c r="H14" s="20">
        <v>33.7332</v>
      </c>
      <c r="I14" s="57"/>
      <c r="J14" s="54">
        <v>7.5277</v>
      </c>
      <c r="K14" s="21"/>
      <c r="L14" s="54">
        <v>11.0436</v>
      </c>
      <c r="M14" s="21"/>
      <c r="N14" s="54">
        <v>9.5103</v>
      </c>
      <c r="O14" s="59"/>
      <c r="P14" s="56">
        <v>3.7813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37.4016</v>
      </c>
      <c r="C15" s="12"/>
      <c r="D15" s="19">
        <v>48.5344</v>
      </c>
      <c r="E15" s="12"/>
      <c r="F15" s="19">
        <v>56.564</v>
      </c>
      <c r="G15" s="21"/>
      <c r="H15" s="20">
        <v>34.4763</v>
      </c>
      <c r="I15" s="57"/>
      <c r="J15" s="54">
        <v>7.6187</v>
      </c>
      <c r="K15" s="21"/>
      <c r="L15" s="54">
        <v>9.9187</v>
      </c>
      <c r="M15" s="21"/>
      <c r="N15" s="54">
        <v>9.1214</v>
      </c>
      <c r="O15" s="59"/>
      <c r="P15" s="56">
        <v>3.7403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37.408</v>
      </c>
      <c r="C16" s="12"/>
      <c r="D16" s="15">
        <v>48.2343</v>
      </c>
      <c r="E16" s="12"/>
      <c r="F16" s="19">
        <v>58.6219</v>
      </c>
      <c r="G16" s="21"/>
      <c r="H16" s="20">
        <v>33.9761</v>
      </c>
      <c r="I16" s="57"/>
      <c r="J16" s="54">
        <v>7.6629</v>
      </c>
      <c r="K16" s="21"/>
      <c r="L16" s="54">
        <v>9.8779</v>
      </c>
      <c r="M16" s="21"/>
      <c r="N16" s="54">
        <v>9.1808</v>
      </c>
      <c r="O16" s="59"/>
      <c r="P16" s="56">
        <v>3.8098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37.792</v>
      </c>
      <c r="C17" s="12"/>
      <c r="D17" s="19">
        <v>46.9416</v>
      </c>
      <c r="E17" s="12"/>
      <c r="F17" s="19">
        <v>57.9511</v>
      </c>
      <c r="G17" s="21"/>
      <c r="H17" s="20">
        <v>27.9428</v>
      </c>
      <c r="I17" s="80"/>
      <c r="J17" s="54">
        <v>7.37</v>
      </c>
      <c r="K17" s="21"/>
      <c r="L17" s="54">
        <v>10.1745</v>
      </c>
      <c r="M17" s="21"/>
      <c r="N17" s="54">
        <v>9.4606</v>
      </c>
      <c r="O17" s="59"/>
      <c r="P17" s="56">
        <v>3.8161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37.6512</v>
      </c>
      <c r="C18" s="12"/>
      <c r="D18" s="19">
        <v>47.5189</v>
      </c>
      <c r="E18" s="12"/>
      <c r="F18" s="19">
        <v>58.3238</v>
      </c>
      <c r="G18" s="21"/>
      <c r="H18" s="20">
        <v>39.2805</v>
      </c>
      <c r="I18" s="80"/>
      <c r="J18" s="54">
        <v>7.751</v>
      </c>
      <c r="K18" s="21"/>
      <c r="L18" s="54">
        <v>9.9232</v>
      </c>
      <c r="M18" s="21"/>
      <c r="N18" s="54">
        <v>9.1881</v>
      </c>
      <c r="O18" s="59"/>
      <c r="P18" s="56">
        <v>3.74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38.5856</v>
      </c>
      <c r="C19" s="12"/>
      <c r="D19" s="19">
        <v>47.7568</v>
      </c>
      <c r="E19" s="12"/>
      <c r="F19" s="19">
        <v>56.0878</v>
      </c>
      <c r="G19" s="21"/>
      <c r="H19" s="20">
        <v>34.9892</v>
      </c>
      <c r="I19" s="80"/>
      <c r="J19" s="54">
        <v>7.798</v>
      </c>
      <c r="K19" s="21"/>
      <c r="L19" s="54">
        <v>9.8681</v>
      </c>
      <c r="M19" s="21"/>
      <c r="N19" s="54">
        <v>8.9792</v>
      </c>
      <c r="O19" s="59"/>
      <c r="P19" s="56">
        <v>3.6653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38.6208</v>
      </c>
      <c r="C20" s="12"/>
      <c r="D20" s="19">
        <v>46.7196</v>
      </c>
      <c r="E20" s="12"/>
      <c r="F20" s="19">
        <v>56.7505</v>
      </c>
      <c r="G20" s="21"/>
      <c r="H20" s="20">
        <v>31.0495</v>
      </c>
      <c r="I20" s="80"/>
      <c r="J20" s="54">
        <v>7.7952</v>
      </c>
      <c r="K20" s="21"/>
      <c r="L20" s="54">
        <v>10.7107</v>
      </c>
      <c r="M20" s="21"/>
      <c r="N20" s="54">
        <v>8.4895</v>
      </c>
      <c r="O20" s="59"/>
      <c r="P20" s="56">
        <v>3.7324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38.7228</v>
      </c>
      <c r="C21" s="12"/>
      <c r="D21" s="19">
        <v>45.4796</v>
      </c>
      <c r="E21" s="12"/>
      <c r="F21" s="19">
        <v>55.3581</v>
      </c>
      <c r="G21" s="21"/>
      <c r="H21" s="20">
        <v>34.2724</v>
      </c>
      <c r="I21" s="80"/>
      <c r="J21" s="54">
        <v>7.5532</v>
      </c>
      <c r="K21" s="21"/>
      <c r="L21" s="54">
        <v>9.8594</v>
      </c>
      <c r="M21" s="21"/>
      <c r="N21" s="54">
        <v>9.3069</v>
      </c>
      <c r="O21" s="59"/>
      <c r="P21" s="56">
        <v>3.919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37.2672</v>
      </c>
      <c r="C22" s="12"/>
      <c r="D22" s="19">
        <v>41.8172</v>
      </c>
      <c r="E22" s="12"/>
      <c r="F22" s="19">
        <v>53.4264</v>
      </c>
      <c r="G22" s="21"/>
      <c r="H22" s="20">
        <v>29.5294</v>
      </c>
      <c r="I22" s="80"/>
      <c r="J22" s="54">
        <v>7.3805</v>
      </c>
      <c r="K22" s="21"/>
      <c r="L22" s="54">
        <v>9.7743</v>
      </c>
      <c r="M22" s="21"/>
      <c r="N22" s="54">
        <v>8.8517</v>
      </c>
      <c r="O22" s="59"/>
      <c r="P22" s="56">
        <v>3.8743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38.2176</v>
      </c>
      <c r="C23" s="12"/>
      <c r="D23" s="19">
        <v>36.46</v>
      </c>
      <c r="E23" s="12"/>
      <c r="F23" s="19">
        <v>52.0083</v>
      </c>
      <c r="G23" s="21"/>
      <c r="H23" s="20">
        <v>29.1251</v>
      </c>
      <c r="I23" s="80"/>
      <c r="J23" s="54">
        <v>7.3959</v>
      </c>
      <c r="K23" s="21"/>
      <c r="L23" s="54">
        <v>10.1158</v>
      </c>
      <c r="M23" s="21"/>
      <c r="N23" s="54">
        <v>8.0974</v>
      </c>
      <c r="O23" s="59"/>
      <c r="P23" s="56">
        <v>3.5698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38.8544</v>
      </c>
      <c r="C24" s="12"/>
      <c r="D24" s="19">
        <v>44.9272</v>
      </c>
      <c r="E24" s="12"/>
      <c r="F24" s="19">
        <v>55.7676</v>
      </c>
      <c r="G24" s="21"/>
      <c r="H24" s="20">
        <v>31.9508</v>
      </c>
      <c r="I24" s="80"/>
      <c r="J24" s="54">
        <v>7.4885</v>
      </c>
      <c r="K24" s="21"/>
      <c r="L24" s="54">
        <v>10.46</v>
      </c>
      <c r="M24" s="21"/>
      <c r="N24" s="54">
        <v>8.3262</v>
      </c>
      <c r="O24" s="59"/>
      <c r="P24" s="56">
        <v>3.5479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38.3488</v>
      </c>
      <c r="C25" s="12"/>
      <c r="D25" s="19">
        <v>46.3208</v>
      </c>
      <c r="E25" s="12"/>
      <c r="F25" s="19">
        <v>54.9661</v>
      </c>
      <c r="G25" s="21"/>
      <c r="H25" s="20">
        <v>33.325</v>
      </c>
      <c r="I25" s="80"/>
      <c r="J25" s="54">
        <v>7.4068</v>
      </c>
      <c r="K25" s="21"/>
      <c r="L25" s="54">
        <v>10.1473</v>
      </c>
      <c r="M25" s="21"/>
      <c r="N25" s="54">
        <v>9.0659</v>
      </c>
      <c r="O25" s="59"/>
      <c r="P25" s="56">
        <v>3.6725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38.3776</v>
      </c>
      <c r="C26" s="12"/>
      <c r="D26" s="19">
        <v>45.3324</v>
      </c>
      <c r="E26" s="12"/>
      <c r="F26" s="19">
        <v>55.5266</v>
      </c>
      <c r="G26" s="21"/>
      <c r="H26" s="20">
        <v>30.1765</v>
      </c>
      <c r="I26" s="80"/>
      <c r="J26" s="54">
        <v>7.5527</v>
      </c>
      <c r="K26" s="21"/>
      <c r="L26" s="54">
        <v>10.0335</v>
      </c>
      <c r="M26" s="21"/>
      <c r="N26" s="54">
        <v>9.3803</v>
      </c>
      <c r="O26" s="59"/>
      <c r="P26" s="56">
        <v>3.6125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38.3904</v>
      </c>
      <c r="C27" s="12"/>
      <c r="D27" s="19">
        <v>42.5244</v>
      </c>
      <c r="E27" s="12"/>
      <c r="F27" s="19">
        <v>50.5392</v>
      </c>
      <c r="G27" s="21"/>
      <c r="H27" s="20">
        <v>29.239</v>
      </c>
      <c r="I27" s="80"/>
      <c r="J27" s="54">
        <v>7.27</v>
      </c>
      <c r="K27" s="21"/>
      <c r="L27" s="54">
        <v>9.2799</v>
      </c>
      <c r="M27" s="21"/>
      <c r="N27" s="54">
        <v>9.0397</v>
      </c>
      <c r="O27" s="59"/>
      <c r="P27" s="56">
        <v>3.5522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39.2704</v>
      </c>
      <c r="C28" s="12"/>
      <c r="D28" s="15">
        <v>42.1132</v>
      </c>
      <c r="E28" s="12"/>
      <c r="F28" s="19">
        <v>54.7514</v>
      </c>
      <c r="G28" s="21"/>
      <c r="H28" s="20">
        <v>31.2986</v>
      </c>
      <c r="I28" s="80"/>
      <c r="J28" s="54">
        <v>7.746</v>
      </c>
      <c r="K28" s="21"/>
      <c r="L28" s="54">
        <v>9.9931</v>
      </c>
      <c r="M28" s="21"/>
      <c r="N28" s="54">
        <v>8.1283</v>
      </c>
      <c r="O28" s="59"/>
      <c r="P28" s="56">
        <v>3.55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38.0512</v>
      </c>
      <c r="C29" s="12"/>
      <c r="D29" s="19">
        <v>42.6884</v>
      </c>
      <c r="E29" s="12"/>
      <c r="F29" s="19">
        <v>54.1428</v>
      </c>
      <c r="G29" s="21"/>
      <c r="H29" s="23">
        <v>31.4549</v>
      </c>
      <c r="I29" s="81"/>
      <c r="J29" s="54">
        <v>7.6296</v>
      </c>
      <c r="K29" s="21"/>
      <c r="L29" s="54">
        <v>9.928</v>
      </c>
      <c r="M29" s="21"/>
      <c r="N29" s="54">
        <v>9.2499</v>
      </c>
      <c r="O29" s="59"/>
      <c r="P29" s="56">
        <v>3.5309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38.224</v>
      </c>
      <c r="C30" s="12"/>
      <c r="D30" s="19">
        <v>46.1188</v>
      </c>
      <c r="E30" s="18"/>
      <c r="F30" s="19">
        <v>57.5609</v>
      </c>
      <c r="G30" s="18"/>
      <c r="H30" s="23">
        <v>30.6561</v>
      </c>
      <c r="I30" s="81"/>
      <c r="J30" s="54">
        <v>7.6345</v>
      </c>
      <c r="K30" s="18"/>
      <c r="L30" s="54">
        <v>9.7663</v>
      </c>
      <c r="M30" s="18"/>
      <c r="N30" s="54">
        <v>9.4318</v>
      </c>
      <c r="O30" s="58"/>
      <c r="P30" s="56">
        <v>3.5873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38.8352</v>
      </c>
      <c r="C31" s="12"/>
      <c r="D31" s="19">
        <v>45.9688</v>
      </c>
      <c r="E31" s="18"/>
      <c r="F31" s="19">
        <v>54.6057</v>
      </c>
      <c r="G31" s="18"/>
      <c r="H31" s="23">
        <v>31.6255</v>
      </c>
      <c r="I31" s="81"/>
      <c r="J31" s="54">
        <v>7.6235</v>
      </c>
      <c r="K31" s="18"/>
      <c r="L31" s="54">
        <v>9.7545</v>
      </c>
      <c r="M31" s="18"/>
      <c r="N31" s="54">
        <v>9.0653</v>
      </c>
      <c r="O31" s="58"/>
      <c r="P31" s="56">
        <v>3.6308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38.576</v>
      </c>
      <c r="C32" s="12"/>
      <c r="D32" s="19">
        <v>43.3708</v>
      </c>
      <c r="E32" s="18"/>
      <c r="F32" s="19">
        <v>52.6249</v>
      </c>
      <c r="G32" s="18"/>
      <c r="H32" s="23">
        <v>32.6875</v>
      </c>
      <c r="I32" s="81"/>
      <c r="J32" s="54">
        <v>7.468</v>
      </c>
      <c r="K32" s="18"/>
      <c r="L32" s="54">
        <v>9.9859</v>
      </c>
      <c r="M32" s="18"/>
      <c r="N32" s="54">
        <v>9.3806</v>
      </c>
      <c r="O32" s="58"/>
      <c r="P32" s="56">
        <v>3.6352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38.2048</v>
      </c>
      <c r="C33" s="12"/>
      <c r="D33" s="19">
        <v>45.6976</v>
      </c>
      <c r="E33" s="18"/>
      <c r="F33" s="19">
        <v>52.4622</v>
      </c>
      <c r="G33" s="18"/>
      <c r="H33" s="23">
        <v>31.2022</v>
      </c>
      <c r="I33" s="81"/>
      <c r="J33" s="54">
        <v>7.685</v>
      </c>
      <c r="K33" s="18"/>
      <c r="L33" s="54">
        <v>9.8221</v>
      </c>
      <c r="M33" s="18"/>
      <c r="N33" s="54">
        <v>9.3909</v>
      </c>
      <c r="O33" s="58"/>
      <c r="P33" s="56">
        <v>3.7045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/>
      <c r="C34" s="12"/>
      <c r="D34" s="19"/>
      <c r="E34" s="18"/>
      <c r="F34" s="19"/>
      <c r="G34" s="18"/>
      <c r="H34" s="23"/>
      <c r="I34" s="18"/>
      <c r="J34" s="54"/>
      <c r="K34" s="18"/>
      <c r="L34" s="54"/>
      <c r="M34" s="18"/>
      <c r="N34" s="54"/>
      <c r="O34" s="58"/>
      <c r="P34" s="56"/>
      <c r="Q34" s="58"/>
      <c r="R34" s="56"/>
      <c r="S34" s="58"/>
      <c r="T34" s="56" t="e">
        <f>#REF!+D34+F34+H34+J34+L34+N34+P34</f>
        <v>#REF!</v>
      </c>
      <c r="U34" s="75">
        <f>C34+E34+I34+K34+M34+O34+Q34</f>
        <v>0</v>
      </c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1370.9661</v>
      </c>
      <c r="E36" s="33">
        <f t="shared" si="1"/>
        <v>0</v>
      </c>
      <c r="F36" s="32">
        <f t="shared" si="1"/>
        <v>1692.4225</v>
      </c>
      <c r="G36" s="35">
        <f t="shared" si="1"/>
        <v>0</v>
      </c>
      <c r="H36" s="36">
        <f t="shared" si="1"/>
        <v>968.4533</v>
      </c>
      <c r="I36" s="35">
        <f t="shared" si="1"/>
        <v>0</v>
      </c>
      <c r="J36" s="34">
        <f t="shared" si="1"/>
        <v>227.2175</v>
      </c>
      <c r="K36" s="35">
        <f t="shared" si="1"/>
        <v>0</v>
      </c>
      <c r="L36" s="32">
        <f t="shared" si="1"/>
        <v>303.1125</v>
      </c>
      <c r="M36" s="33">
        <f t="shared" si="1"/>
        <v>0</v>
      </c>
      <c r="N36" s="34">
        <f t="shared" si="1"/>
        <v>269.8184</v>
      </c>
      <c r="O36" s="70">
        <f t="shared" si="1"/>
        <v>0</v>
      </c>
      <c r="P36" s="32">
        <f t="shared" si="1"/>
        <v>111.2257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45.69887</v>
      </c>
      <c r="E37" s="39" t="e">
        <f t="shared" si="4"/>
        <v>#DIV/0!</v>
      </c>
      <c r="F37" s="38">
        <f t="shared" si="4"/>
        <v>56.4140833333333</v>
      </c>
      <c r="G37" s="41" t="e">
        <f t="shared" si="4"/>
        <v>#DIV/0!</v>
      </c>
      <c r="H37" s="42">
        <f t="shared" si="4"/>
        <v>32.2817766666667</v>
      </c>
      <c r="I37" s="41" t="e">
        <f t="shared" si="4"/>
        <v>#DIV/0!</v>
      </c>
      <c r="J37" s="40">
        <f t="shared" si="4"/>
        <v>7.57391666666667</v>
      </c>
      <c r="K37" s="41" t="e">
        <f t="shared" si="4"/>
        <v>#DIV/0!</v>
      </c>
      <c r="L37" s="38">
        <f t="shared" si="4"/>
        <v>10.10375</v>
      </c>
      <c r="M37" s="41" t="e">
        <f t="shared" si="4"/>
        <v>#DIV/0!</v>
      </c>
      <c r="N37" s="40">
        <f t="shared" si="4"/>
        <v>8.99394666666667</v>
      </c>
      <c r="O37" s="71" t="e">
        <f t="shared" si="4"/>
        <v>#DIV/0!</v>
      </c>
      <c r="P37" s="38">
        <f t="shared" si="4"/>
        <v>3.70752333333333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48.972</v>
      </c>
      <c r="E38" s="39">
        <f t="shared" si="6"/>
        <v>0</v>
      </c>
      <c r="F38" s="38">
        <f t="shared" si="6"/>
        <v>62.3998</v>
      </c>
      <c r="G38" s="44">
        <f t="shared" si="6"/>
        <v>0</v>
      </c>
      <c r="H38" s="45">
        <f t="shared" si="6"/>
        <v>39.2805</v>
      </c>
      <c r="I38" s="41">
        <f t="shared" si="6"/>
        <v>0</v>
      </c>
      <c r="J38" s="40">
        <f t="shared" si="6"/>
        <v>7.8683</v>
      </c>
      <c r="K38" s="41">
        <f t="shared" si="6"/>
        <v>0</v>
      </c>
      <c r="L38" s="38">
        <f t="shared" si="6"/>
        <v>11.3568</v>
      </c>
      <c r="M38" s="41">
        <f t="shared" si="6"/>
        <v>0</v>
      </c>
      <c r="N38" s="40">
        <f t="shared" si="6"/>
        <v>9.6127</v>
      </c>
      <c r="O38" s="71">
        <f t="shared" si="6"/>
        <v>0</v>
      </c>
      <c r="P38" s="38">
        <f t="shared" si="6"/>
        <v>3.9436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36.46</v>
      </c>
      <c r="E39" s="48">
        <f t="shared" si="8"/>
        <v>0</v>
      </c>
      <c r="F39" s="47">
        <f t="shared" si="8"/>
        <v>49.3405</v>
      </c>
      <c r="G39" s="50">
        <f t="shared" si="8"/>
        <v>0</v>
      </c>
      <c r="H39" s="51">
        <f t="shared" si="8"/>
        <v>27.9428</v>
      </c>
      <c r="I39" s="72">
        <f t="shared" si="8"/>
        <v>0</v>
      </c>
      <c r="J39" s="49">
        <f t="shared" si="8"/>
        <v>7.27</v>
      </c>
      <c r="K39" s="72">
        <f t="shared" si="8"/>
        <v>0</v>
      </c>
      <c r="L39" s="47">
        <f t="shared" si="8"/>
        <v>9.2799</v>
      </c>
      <c r="M39" s="72">
        <f t="shared" si="8"/>
        <v>0</v>
      </c>
      <c r="N39" s="49">
        <f t="shared" si="8"/>
        <v>7.6964</v>
      </c>
      <c r="O39" s="73">
        <f t="shared" si="8"/>
        <v>0</v>
      </c>
      <c r="P39" s="47">
        <f t="shared" si="8"/>
        <v>3.2571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>
    <tabColor indexed="13"/>
  </sheetPr>
  <dimension ref="A1:U39"/>
  <sheetViews>
    <sheetView workbookViewId="0">
      <pane xSplit="1" ySplit="3" topLeftCell="E4" activePane="bottomRight" state="frozenSplit"/>
      <selection/>
      <selection pane="topRight"/>
      <selection pane="bottomLeft"/>
      <selection pane="bottomRight" activeCell="L26" sqref="L26"/>
    </sheetView>
  </sheetViews>
  <sheetFormatPr defaultColWidth="9" defaultRowHeight="13.5"/>
  <cols>
    <col min="1" max="1" width="11.3333333333333" style="1" customWidth="1"/>
    <col min="2" max="2" width="12.3333333333333" style="1" customWidth="1"/>
    <col min="3" max="3" width="11.4416666666667" style="1" customWidth="1"/>
    <col min="4" max="4" width="11.1083333333333" style="1" customWidth="1"/>
    <col min="5" max="5" width="11.775" style="1" customWidth="1"/>
    <col min="6" max="6" width="10.3333333333333" style="1" customWidth="1"/>
    <col min="7" max="7" width="10.8833333333333" style="1" customWidth="1"/>
    <col min="8" max="8" width="7.66666666666667" style="1" customWidth="1"/>
    <col min="9" max="9" width="10.3333333333333" style="1" customWidth="1"/>
    <col min="10" max="10" width="9" style="1" customWidth="1"/>
    <col min="11" max="11" width="8.88333333333333" style="1" customWidth="1"/>
    <col min="12" max="12" width="9.775" style="1" customWidth="1"/>
    <col min="13" max="15" width="9.66666666666667" style="1" customWidth="1"/>
    <col min="16" max="16" width="9.88333333333333" style="1" customWidth="1"/>
    <col min="17" max="17" width="8.44166666666667" style="1" customWidth="1"/>
    <col min="18" max="18" width="9.88333333333333" style="1" customWidth="1"/>
    <col min="19" max="19" width="8.44166666666667" style="1" customWidth="1"/>
    <col min="20" max="20" width="10.3333333333333" customWidth="1"/>
    <col min="21" max="21" width="10.6666666666667" customWidth="1"/>
  </cols>
  <sheetData>
    <row r="1" ht="44.25" customHeight="1" spans="1:21">
      <c r="A1" s="2" t="s">
        <v>122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24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29.2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38.4672</v>
      </c>
      <c r="C4" s="12"/>
      <c r="D4" s="15">
        <v>43.2832</v>
      </c>
      <c r="E4" s="14"/>
      <c r="F4" s="15">
        <v>54.1207</v>
      </c>
      <c r="G4" s="16"/>
      <c r="H4" s="17">
        <v>31.1915</v>
      </c>
      <c r="I4" s="53"/>
      <c r="J4" s="54">
        <v>7.2726</v>
      </c>
      <c r="K4" s="16"/>
      <c r="L4" s="54">
        <v>10.0988</v>
      </c>
      <c r="M4" s="16"/>
      <c r="N4" s="54">
        <v>9.0259</v>
      </c>
      <c r="O4" s="55"/>
      <c r="P4" s="56">
        <v>3.6574</v>
      </c>
      <c r="Q4" s="74"/>
      <c r="R4" s="56"/>
      <c r="S4" s="74"/>
      <c r="T4" s="56" t="e">
        <f>#REF!+D4+F4+H4+J4+L4+N4+P4</f>
        <v>#REF!</v>
      </c>
      <c r="U4" s="75">
        <f t="shared" ref="U4:U34" si="0">C4+E4+I4+K4+M4+O4+Q4+G4</f>
        <v>0</v>
      </c>
    </row>
    <row r="5" ht="15.75" spans="1:21">
      <c r="A5" s="10">
        <v>2</v>
      </c>
      <c r="B5" s="19">
        <v>38.4576</v>
      </c>
      <c r="C5" s="12"/>
      <c r="D5" s="19">
        <v>37.3744</v>
      </c>
      <c r="E5" s="18"/>
      <c r="F5" s="19">
        <v>49.3405</v>
      </c>
      <c r="G5" s="18"/>
      <c r="H5" s="20">
        <v>30.8056</v>
      </c>
      <c r="I5" s="57"/>
      <c r="J5" s="54">
        <v>7.0654</v>
      </c>
      <c r="K5" s="18"/>
      <c r="L5" s="54">
        <v>9.6735</v>
      </c>
      <c r="M5" s="18"/>
      <c r="N5" s="54">
        <v>9.0933</v>
      </c>
      <c r="O5" s="58"/>
      <c r="P5" s="56">
        <v>3.6672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38.6336</v>
      </c>
      <c r="C6" s="12"/>
      <c r="D6" s="19">
        <v>39.0672</v>
      </c>
      <c r="E6" s="12"/>
      <c r="F6" s="19">
        <v>50.6425</v>
      </c>
      <c r="G6" s="21"/>
      <c r="H6" s="20">
        <v>29.5317</v>
      </c>
      <c r="I6" s="57"/>
      <c r="J6" s="54">
        <v>7.5451</v>
      </c>
      <c r="K6" s="21"/>
      <c r="L6" s="54">
        <v>9.6567</v>
      </c>
      <c r="M6" s="21"/>
      <c r="N6" s="54">
        <v>7.8249</v>
      </c>
      <c r="O6" s="59"/>
      <c r="P6" s="56">
        <v>3.7547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38.64</v>
      </c>
      <c r="C7" s="22"/>
      <c r="D7" s="19">
        <v>37.514</v>
      </c>
      <c r="E7" s="22"/>
      <c r="F7" s="19">
        <v>47.4165</v>
      </c>
      <c r="G7" s="21"/>
      <c r="H7" s="20">
        <v>27.1436</v>
      </c>
      <c r="I7" s="57"/>
      <c r="J7" s="54">
        <v>7.2148</v>
      </c>
      <c r="K7" s="21"/>
      <c r="L7" s="54">
        <v>9.6543</v>
      </c>
      <c r="M7" s="21"/>
      <c r="N7" s="54">
        <v>7.3924</v>
      </c>
      <c r="O7" s="59"/>
      <c r="P7" s="56">
        <v>3.7082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37.04</v>
      </c>
      <c r="C8" s="12"/>
      <c r="D8" s="19">
        <v>37.9792</v>
      </c>
      <c r="E8" s="12"/>
      <c r="F8" s="19">
        <v>51.7493</v>
      </c>
      <c r="G8" s="21"/>
      <c r="H8" s="20">
        <v>27.19</v>
      </c>
      <c r="I8" s="57"/>
      <c r="J8" s="54">
        <v>7.2887</v>
      </c>
      <c r="K8" s="21"/>
      <c r="L8" s="54">
        <v>10.0709</v>
      </c>
      <c r="M8" s="21"/>
      <c r="N8" s="54">
        <v>6.6168</v>
      </c>
      <c r="O8" s="59"/>
      <c r="P8" s="56">
        <v>3.334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37.6</v>
      </c>
      <c r="C9" s="12"/>
      <c r="D9" s="19">
        <v>35.2748</v>
      </c>
      <c r="E9" s="12"/>
      <c r="F9" s="19">
        <v>52.5042</v>
      </c>
      <c r="G9" s="21"/>
      <c r="H9" s="20">
        <v>29.3395</v>
      </c>
      <c r="I9" s="57"/>
      <c r="J9" s="54">
        <v>7.2273</v>
      </c>
      <c r="K9" s="21"/>
      <c r="L9" s="54">
        <v>9.401</v>
      </c>
      <c r="M9" s="21"/>
      <c r="N9" s="54">
        <v>7.4434</v>
      </c>
      <c r="O9" s="59"/>
      <c r="P9" s="56">
        <v>3.2147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39.1071</v>
      </c>
      <c r="C10" s="12"/>
      <c r="D10" s="19">
        <v>40.5676</v>
      </c>
      <c r="E10" s="12"/>
      <c r="F10" s="19">
        <v>57.9496</v>
      </c>
      <c r="G10" s="21"/>
      <c r="H10" s="20">
        <v>32.2577</v>
      </c>
      <c r="I10" s="57"/>
      <c r="J10" s="54">
        <v>7.5802</v>
      </c>
      <c r="K10" s="21"/>
      <c r="L10" s="54">
        <v>10.352</v>
      </c>
      <c r="M10" s="21"/>
      <c r="N10" s="54">
        <v>7.9711</v>
      </c>
      <c r="O10" s="59"/>
      <c r="P10" s="56">
        <v>3.584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39.0656</v>
      </c>
      <c r="C11" s="12"/>
      <c r="D11" s="19">
        <v>45.8724</v>
      </c>
      <c r="E11" s="12"/>
      <c r="F11" s="19">
        <v>54.7886</v>
      </c>
      <c r="G11" s="21"/>
      <c r="H11" s="20">
        <v>33.7712</v>
      </c>
      <c r="I11" s="57"/>
      <c r="J11" s="54">
        <v>7.5914</v>
      </c>
      <c r="K11" s="21"/>
      <c r="L11" s="54">
        <v>10.199</v>
      </c>
      <c r="M11" s="21"/>
      <c r="N11" s="54">
        <v>8.2404</v>
      </c>
      <c r="O11" s="59"/>
      <c r="P11" s="56">
        <v>3.5573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36.9472</v>
      </c>
      <c r="C12" s="12"/>
      <c r="D12" s="19">
        <v>42.4136</v>
      </c>
      <c r="E12" s="12"/>
      <c r="F12" s="19">
        <v>54.5611</v>
      </c>
      <c r="G12" s="21"/>
      <c r="H12" s="20">
        <v>28.7748</v>
      </c>
      <c r="I12" s="57"/>
      <c r="J12" s="54">
        <v>6.8915</v>
      </c>
      <c r="K12" s="21"/>
      <c r="L12" s="54">
        <v>9.4824</v>
      </c>
      <c r="M12" s="21"/>
      <c r="N12" s="54">
        <v>9.1148</v>
      </c>
      <c r="O12" s="59"/>
      <c r="P12" s="56">
        <v>3.4657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38.9952</v>
      </c>
      <c r="C13" s="12"/>
      <c r="D13" s="19">
        <v>37.2808</v>
      </c>
      <c r="E13" s="12"/>
      <c r="F13" s="19">
        <v>56.685</v>
      </c>
      <c r="G13" s="21"/>
      <c r="H13" s="20">
        <v>29.912</v>
      </c>
      <c r="I13" s="57"/>
      <c r="J13" s="54">
        <v>7.7816</v>
      </c>
      <c r="K13" s="21"/>
      <c r="L13" s="54">
        <v>10.4585</v>
      </c>
      <c r="M13" s="21"/>
      <c r="N13" s="54">
        <v>8.2059</v>
      </c>
      <c r="O13" s="59"/>
      <c r="P13" s="56">
        <v>3.5752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39.2895</v>
      </c>
      <c r="C14" s="12"/>
      <c r="D14" s="19">
        <v>46.7228</v>
      </c>
      <c r="E14" s="22"/>
      <c r="F14" s="19">
        <v>57.6594</v>
      </c>
      <c r="G14" s="21"/>
      <c r="H14" s="20">
        <v>33.319</v>
      </c>
      <c r="I14" s="57"/>
      <c r="J14" s="54">
        <v>7.5012</v>
      </c>
      <c r="K14" s="21"/>
      <c r="L14" s="54">
        <v>10.4809</v>
      </c>
      <c r="M14" s="21"/>
      <c r="N14" s="54">
        <v>8.3156</v>
      </c>
      <c r="O14" s="59"/>
      <c r="P14" s="56">
        <v>3.6752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39.1424</v>
      </c>
      <c r="C15" s="12"/>
      <c r="D15" s="19">
        <v>40.5324</v>
      </c>
      <c r="E15" s="12"/>
      <c r="F15" s="19">
        <v>55.6701</v>
      </c>
      <c r="G15" s="21"/>
      <c r="H15" s="20">
        <v>33.9858</v>
      </c>
      <c r="I15" s="57"/>
      <c r="J15" s="54">
        <v>7.3976</v>
      </c>
      <c r="K15" s="21"/>
      <c r="L15" s="54">
        <v>9.804</v>
      </c>
      <c r="M15" s="21"/>
      <c r="N15" s="54">
        <v>9.5009</v>
      </c>
      <c r="O15" s="59"/>
      <c r="P15" s="56">
        <v>3.7372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38.2272</v>
      </c>
      <c r="C16" s="12"/>
      <c r="D16" s="15">
        <v>44.0468</v>
      </c>
      <c r="E16" s="12"/>
      <c r="F16" s="19">
        <v>57.3389</v>
      </c>
      <c r="G16" s="21"/>
      <c r="H16" s="20">
        <v>33.8539</v>
      </c>
      <c r="I16" s="57"/>
      <c r="J16" s="54">
        <v>7.511</v>
      </c>
      <c r="K16" s="21"/>
      <c r="L16" s="54">
        <v>10.1944</v>
      </c>
      <c r="M16" s="21"/>
      <c r="N16" s="54">
        <v>9.5598</v>
      </c>
      <c r="O16" s="59"/>
      <c r="P16" s="56">
        <v>3.6654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38.7744</v>
      </c>
      <c r="C17" s="12"/>
      <c r="D17" s="19">
        <v>42.6248</v>
      </c>
      <c r="E17" s="12"/>
      <c r="F17" s="19">
        <v>54.9545</v>
      </c>
      <c r="G17" s="21"/>
      <c r="H17" s="20">
        <v>31.6487</v>
      </c>
      <c r="I17" s="57"/>
      <c r="J17" s="54">
        <v>7.3464</v>
      </c>
      <c r="K17" s="21"/>
      <c r="L17" s="54">
        <v>9.971</v>
      </c>
      <c r="M17" s="21"/>
      <c r="N17" s="54">
        <v>8.2201</v>
      </c>
      <c r="O17" s="59"/>
      <c r="P17" s="56">
        <v>3.607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38.8096</v>
      </c>
      <c r="C18" s="12"/>
      <c r="D18" s="19">
        <v>40.8848</v>
      </c>
      <c r="E18" s="12"/>
      <c r="F18" s="19">
        <v>57.2732</v>
      </c>
      <c r="G18" s="21"/>
      <c r="H18" s="20">
        <v>30.9162</v>
      </c>
      <c r="I18" s="57"/>
      <c r="J18" s="54">
        <v>7.392</v>
      </c>
      <c r="K18" s="21"/>
      <c r="L18" s="54">
        <v>10.0629</v>
      </c>
      <c r="M18" s="21"/>
      <c r="N18" s="54">
        <v>9.0704</v>
      </c>
      <c r="O18" s="59"/>
      <c r="P18" s="56">
        <v>3.5945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39.232</v>
      </c>
      <c r="C19" s="12"/>
      <c r="D19" s="19">
        <v>43.216</v>
      </c>
      <c r="E19" s="12"/>
      <c r="F19" s="19">
        <v>57.6849</v>
      </c>
      <c r="G19" s="21"/>
      <c r="H19" s="20">
        <v>31.1462</v>
      </c>
      <c r="I19" s="57"/>
      <c r="J19" s="54">
        <v>7.5197</v>
      </c>
      <c r="K19" s="21"/>
      <c r="L19" s="54">
        <v>10.2347</v>
      </c>
      <c r="M19" s="21"/>
      <c r="N19" s="54">
        <v>8.5271</v>
      </c>
      <c r="O19" s="59"/>
      <c r="P19" s="56">
        <v>3.7225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38.5632</v>
      </c>
      <c r="C20" s="12"/>
      <c r="D20" s="19">
        <v>42.1236</v>
      </c>
      <c r="E20" s="12"/>
      <c r="F20" s="19">
        <v>60.0473</v>
      </c>
      <c r="G20" s="21"/>
      <c r="H20" s="20">
        <v>30.7917</v>
      </c>
      <c r="I20" s="57"/>
      <c r="J20" s="54">
        <v>7.402</v>
      </c>
      <c r="K20" s="21"/>
      <c r="L20" s="54">
        <v>9.9804</v>
      </c>
      <c r="M20" s="21"/>
      <c r="N20" s="54">
        <v>9.3418</v>
      </c>
      <c r="O20" s="59"/>
      <c r="P20" s="56">
        <v>3.7155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37.9776</v>
      </c>
      <c r="C21" s="12"/>
      <c r="D21" s="19">
        <v>44.0552</v>
      </c>
      <c r="E21" s="12"/>
      <c r="F21" s="19">
        <v>59.0421</v>
      </c>
      <c r="G21" s="21"/>
      <c r="H21" s="20">
        <v>34.4034</v>
      </c>
      <c r="I21" s="57"/>
      <c r="J21" s="54">
        <v>7.4435</v>
      </c>
      <c r="K21" s="21"/>
      <c r="L21" s="54">
        <v>9.7248</v>
      </c>
      <c r="M21" s="21"/>
      <c r="N21" s="54">
        <v>9.3646</v>
      </c>
      <c r="O21" s="59"/>
      <c r="P21" s="56">
        <v>3.6212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38.624</v>
      </c>
      <c r="C22" s="12"/>
      <c r="D22" s="19">
        <v>44.0104</v>
      </c>
      <c r="E22" s="12"/>
      <c r="F22" s="19">
        <v>55.8016</v>
      </c>
      <c r="G22" s="21"/>
      <c r="H22" s="20">
        <v>31.5535</v>
      </c>
      <c r="I22" s="57"/>
      <c r="J22" s="54">
        <v>7.6629</v>
      </c>
      <c r="K22" s="21"/>
      <c r="L22" s="54">
        <v>11.1147</v>
      </c>
      <c r="M22" s="21"/>
      <c r="N22" s="54">
        <v>8.4966</v>
      </c>
      <c r="O22" s="59"/>
      <c r="P22" s="56">
        <v>3.4805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37.8176</v>
      </c>
      <c r="C23" s="12"/>
      <c r="D23" s="19">
        <v>44.2296</v>
      </c>
      <c r="E23" s="12"/>
      <c r="F23" s="19">
        <v>56.7855</v>
      </c>
      <c r="G23" s="21"/>
      <c r="H23" s="20">
        <v>33.1339</v>
      </c>
      <c r="I23" s="57"/>
      <c r="J23" s="54">
        <v>7.3811</v>
      </c>
      <c r="K23" s="21"/>
      <c r="L23" s="54">
        <v>10.5942</v>
      </c>
      <c r="M23" s="21"/>
      <c r="N23" s="54">
        <v>7.4547</v>
      </c>
      <c r="O23" s="59"/>
      <c r="P23" s="56">
        <v>3.5898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38.6144</v>
      </c>
      <c r="C24" s="12"/>
      <c r="D24" s="19">
        <v>44.13</v>
      </c>
      <c r="E24" s="12"/>
      <c r="F24" s="19">
        <v>57.1166</v>
      </c>
      <c r="G24" s="21"/>
      <c r="H24" s="20">
        <v>34.39</v>
      </c>
      <c r="I24" s="57"/>
      <c r="J24" s="54">
        <v>7.3559</v>
      </c>
      <c r="K24" s="21"/>
      <c r="L24" s="54">
        <v>9.9508</v>
      </c>
      <c r="M24" s="21"/>
      <c r="N24" s="54">
        <v>9.2533</v>
      </c>
      <c r="O24" s="59"/>
      <c r="P24" s="56">
        <v>3.4044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38.3296</v>
      </c>
      <c r="C25" s="12"/>
      <c r="D25" s="19">
        <v>42.2528</v>
      </c>
      <c r="E25" s="12"/>
      <c r="F25" s="19">
        <v>57.0522</v>
      </c>
      <c r="G25" s="21"/>
      <c r="H25" s="20">
        <v>32.2559</v>
      </c>
      <c r="I25" s="57"/>
      <c r="J25" s="54">
        <v>7.493</v>
      </c>
      <c r="K25" s="21"/>
      <c r="L25" s="54">
        <v>10.3097</v>
      </c>
      <c r="M25" s="21"/>
      <c r="N25" s="54">
        <v>9.6055</v>
      </c>
      <c r="O25" s="59"/>
      <c r="P25" s="56">
        <v>3.5844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36.5408</v>
      </c>
      <c r="C26" s="12"/>
      <c r="D26" s="19">
        <v>45.2724</v>
      </c>
      <c r="E26" s="12"/>
      <c r="F26" s="19">
        <v>59.4226</v>
      </c>
      <c r="G26" s="21"/>
      <c r="H26" s="20">
        <v>32.0377</v>
      </c>
      <c r="I26" s="57"/>
      <c r="J26" s="54">
        <v>7.7418</v>
      </c>
      <c r="K26" s="21"/>
      <c r="L26" s="54">
        <v>9.9547</v>
      </c>
      <c r="M26" s="21"/>
      <c r="N26" s="54">
        <v>9.0226</v>
      </c>
      <c r="O26" s="59"/>
      <c r="P26" s="56">
        <v>3.5789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36.6144</v>
      </c>
      <c r="C27" s="12"/>
      <c r="D27" s="19">
        <v>44.4008</v>
      </c>
      <c r="E27" s="12"/>
      <c r="F27" s="19">
        <v>59.921</v>
      </c>
      <c r="G27" s="21"/>
      <c r="H27" s="20">
        <v>33.5819</v>
      </c>
      <c r="I27" s="57"/>
      <c r="J27" s="54">
        <v>7.0906</v>
      </c>
      <c r="K27" s="21"/>
      <c r="L27" s="54">
        <v>9.8159</v>
      </c>
      <c r="M27" s="21"/>
      <c r="N27" s="54">
        <v>9.2126</v>
      </c>
      <c r="O27" s="59"/>
      <c r="P27" s="56">
        <v>3.6199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36.3454</v>
      </c>
      <c r="C28" s="12"/>
      <c r="D28" s="15">
        <v>44.7212</v>
      </c>
      <c r="E28" s="12"/>
      <c r="F28" s="19">
        <v>58.1444</v>
      </c>
      <c r="G28" s="21"/>
      <c r="H28" s="20">
        <v>33.4747</v>
      </c>
      <c r="I28" s="57"/>
      <c r="J28" s="54">
        <v>7.5691</v>
      </c>
      <c r="K28" s="21"/>
      <c r="L28" s="54">
        <v>10.0896</v>
      </c>
      <c r="M28" s="21"/>
      <c r="N28" s="54">
        <v>9.3136</v>
      </c>
      <c r="O28" s="59"/>
      <c r="P28" s="56">
        <v>3.7117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37.1264</v>
      </c>
      <c r="C29" s="12"/>
      <c r="D29" s="19">
        <v>45.8408</v>
      </c>
      <c r="E29" s="12"/>
      <c r="F29" s="19">
        <v>58.3622</v>
      </c>
      <c r="G29" s="21"/>
      <c r="H29" s="23">
        <v>32.4192</v>
      </c>
      <c r="I29" s="18"/>
      <c r="J29" s="54">
        <v>7.4122</v>
      </c>
      <c r="K29" s="21"/>
      <c r="L29" s="54">
        <v>10.2146</v>
      </c>
      <c r="M29" s="21"/>
      <c r="N29" s="54">
        <v>9.1636</v>
      </c>
      <c r="O29" s="59"/>
      <c r="P29" s="56">
        <v>3.7923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36.6583</v>
      </c>
      <c r="C30" s="12"/>
      <c r="D30" s="19">
        <v>45.672</v>
      </c>
      <c r="E30" s="18"/>
      <c r="F30" s="19">
        <v>61.3783</v>
      </c>
      <c r="G30" s="18"/>
      <c r="H30" s="23">
        <v>32.0486</v>
      </c>
      <c r="I30" s="18"/>
      <c r="J30" s="54">
        <v>7.8238</v>
      </c>
      <c r="K30" s="18"/>
      <c r="L30" s="54">
        <v>10.5053</v>
      </c>
      <c r="M30" s="18"/>
      <c r="N30" s="54">
        <v>9.4294</v>
      </c>
      <c r="O30" s="58"/>
      <c r="P30" s="56">
        <v>3.3215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36.608</v>
      </c>
      <c r="C31" s="12"/>
      <c r="D31" s="19">
        <v>42.2588</v>
      </c>
      <c r="E31" s="18"/>
      <c r="F31" s="19">
        <v>59.0115</v>
      </c>
      <c r="G31" s="18"/>
      <c r="H31" s="23">
        <v>29.2157</v>
      </c>
      <c r="I31" s="18"/>
      <c r="J31" s="54">
        <v>7.6632</v>
      </c>
      <c r="K31" s="18"/>
      <c r="L31" s="54">
        <v>10.6721</v>
      </c>
      <c r="M31" s="18"/>
      <c r="N31" s="54">
        <v>9.5103</v>
      </c>
      <c r="O31" s="58"/>
      <c r="P31" s="56">
        <v>3.6752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36.4224</v>
      </c>
      <c r="C32" s="12"/>
      <c r="D32" s="19">
        <v>43.776</v>
      </c>
      <c r="E32" s="18"/>
      <c r="F32" s="19">
        <v>58.7409</v>
      </c>
      <c r="G32" s="18"/>
      <c r="H32" s="23">
        <v>33.4908</v>
      </c>
      <c r="I32" s="18"/>
      <c r="J32" s="54">
        <v>7.4057</v>
      </c>
      <c r="K32" s="18"/>
      <c r="L32" s="54">
        <v>10.5071</v>
      </c>
      <c r="M32" s="18"/>
      <c r="N32" s="54">
        <v>9.5713</v>
      </c>
      <c r="O32" s="58"/>
      <c r="P32" s="56">
        <v>3.7642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37.0464</v>
      </c>
      <c r="C33" s="12"/>
      <c r="D33" s="19">
        <v>43.7864</v>
      </c>
      <c r="E33" s="18"/>
      <c r="F33" s="19">
        <v>57.2765</v>
      </c>
      <c r="G33" s="18"/>
      <c r="H33" s="23">
        <v>34.146</v>
      </c>
      <c r="I33" s="18"/>
      <c r="J33" s="54">
        <v>7.7168</v>
      </c>
      <c r="K33" s="18"/>
      <c r="L33" s="54">
        <v>10.9437</v>
      </c>
      <c r="M33" s="18"/>
      <c r="N33" s="54">
        <v>9.52</v>
      </c>
      <c r="O33" s="58"/>
      <c r="P33" s="56">
        <v>3.756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>
        <v>36.544</v>
      </c>
      <c r="C34" s="12"/>
      <c r="D34" s="19">
        <v>43.3848</v>
      </c>
      <c r="E34" s="18"/>
      <c r="F34" s="19">
        <v>59.3877</v>
      </c>
      <c r="G34" s="18"/>
      <c r="H34" s="23">
        <v>32.7557</v>
      </c>
      <c r="I34" s="18"/>
      <c r="J34" s="54">
        <v>7.7284</v>
      </c>
      <c r="K34" s="18"/>
      <c r="L34" s="54">
        <v>11.2903</v>
      </c>
      <c r="M34" s="18"/>
      <c r="N34" s="54">
        <v>9.66</v>
      </c>
      <c r="O34" s="58"/>
      <c r="P34" s="56">
        <v>3.6859</v>
      </c>
      <c r="Q34" s="58"/>
      <c r="R34" s="56"/>
      <c r="S34" s="58"/>
      <c r="T34" s="56" t="e">
        <f>#REF!+D34+F34+H34+J34+L34+N34+P34</f>
        <v>#REF!</v>
      </c>
      <c r="U34" s="75">
        <f t="shared" si="0"/>
        <v>0</v>
      </c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1314.5696</v>
      </c>
      <c r="E36" s="33">
        <f t="shared" si="1"/>
        <v>0</v>
      </c>
      <c r="F36" s="32">
        <f t="shared" si="1"/>
        <v>1747.8294</v>
      </c>
      <c r="G36" s="35">
        <f t="shared" si="1"/>
        <v>0</v>
      </c>
      <c r="H36" s="36">
        <f t="shared" si="1"/>
        <v>984.4861</v>
      </c>
      <c r="I36" s="35">
        <f t="shared" si="1"/>
        <v>0</v>
      </c>
      <c r="J36" s="34">
        <f t="shared" si="1"/>
        <v>231.0165</v>
      </c>
      <c r="K36" s="35">
        <f t="shared" si="1"/>
        <v>0</v>
      </c>
      <c r="L36" s="32">
        <f t="shared" si="1"/>
        <v>315.4629</v>
      </c>
      <c r="M36" s="33">
        <f t="shared" si="1"/>
        <v>0</v>
      </c>
      <c r="N36" s="34">
        <f t="shared" si="1"/>
        <v>272.0427</v>
      </c>
      <c r="O36" s="70">
        <f t="shared" si="1"/>
        <v>0</v>
      </c>
      <c r="P36" s="32">
        <f t="shared" si="1"/>
        <v>111.8216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42.4054709677419</v>
      </c>
      <c r="E37" s="39" t="e">
        <f t="shared" si="4"/>
        <v>#DIV/0!</v>
      </c>
      <c r="F37" s="38">
        <f t="shared" si="4"/>
        <v>56.3815935483871</v>
      </c>
      <c r="G37" s="41" t="e">
        <f t="shared" si="4"/>
        <v>#DIV/0!</v>
      </c>
      <c r="H37" s="42">
        <f t="shared" si="4"/>
        <v>31.7576161290323</v>
      </c>
      <c r="I37" s="41" t="e">
        <f t="shared" si="4"/>
        <v>#DIV/0!</v>
      </c>
      <c r="J37" s="40">
        <f t="shared" si="4"/>
        <v>7.45214516129032</v>
      </c>
      <c r="K37" s="41" t="e">
        <f t="shared" si="4"/>
        <v>#DIV/0!</v>
      </c>
      <c r="L37" s="38">
        <f t="shared" si="4"/>
        <v>10.1762225806452</v>
      </c>
      <c r="M37" s="41" t="e">
        <f t="shared" si="4"/>
        <v>#DIV/0!</v>
      </c>
      <c r="N37" s="40">
        <f t="shared" si="4"/>
        <v>8.77557096774194</v>
      </c>
      <c r="O37" s="71" t="e">
        <f t="shared" si="4"/>
        <v>#DIV/0!</v>
      </c>
      <c r="P37" s="38">
        <f t="shared" si="4"/>
        <v>3.60714838709677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46.7228</v>
      </c>
      <c r="E38" s="39">
        <f t="shared" si="6"/>
        <v>0</v>
      </c>
      <c r="F38" s="38">
        <f t="shared" si="6"/>
        <v>61.3783</v>
      </c>
      <c r="G38" s="44">
        <f t="shared" si="6"/>
        <v>0</v>
      </c>
      <c r="H38" s="45">
        <f t="shared" si="6"/>
        <v>34.4034</v>
      </c>
      <c r="I38" s="41">
        <f t="shared" si="6"/>
        <v>0</v>
      </c>
      <c r="J38" s="40">
        <f t="shared" si="6"/>
        <v>7.8238</v>
      </c>
      <c r="K38" s="41">
        <f t="shared" si="6"/>
        <v>0</v>
      </c>
      <c r="L38" s="38">
        <f t="shared" si="6"/>
        <v>11.2903</v>
      </c>
      <c r="M38" s="41">
        <f t="shared" si="6"/>
        <v>0</v>
      </c>
      <c r="N38" s="40">
        <f t="shared" si="6"/>
        <v>9.66</v>
      </c>
      <c r="O38" s="71">
        <f t="shared" si="6"/>
        <v>0</v>
      </c>
      <c r="P38" s="38">
        <f t="shared" si="6"/>
        <v>3.7923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35.2748</v>
      </c>
      <c r="E39" s="48">
        <f t="shared" si="8"/>
        <v>0</v>
      </c>
      <c r="F39" s="47">
        <f t="shared" si="8"/>
        <v>47.4165</v>
      </c>
      <c r="G39" s="50">
        <f t="shared" si="8"/>
        <v>0</v>
      </c>
      <c r="H39" s="51">
        <f t="shared" si="8"/>
        <v>27.1436</v>
      </c>
      <c r="I39" s="72">
        <f t="shared" si="8"/>
        <v>0</v>
      </c>
      <c r="J39" s="49">
        <f t="shared" si="8"/>
        <v>6.8915</v>
      </c>
      <c r="K39" s="72">
        <f t="shared" si="8"/>
        <v>0</v>
      </c>
      <c r="L39" s="47">
        <f t="shared" si="8"/>
        <v>9.401</v>
      </c>
      <c r="M39" s="72">
        <f t="shared" si="8"/>
        <v>0</v>
      </c>
      <c r="N39" s="49">
        <f t="shared" si="8"/>
        <v>6.6168</v>
      </c>
      <c r="O39" s="73">
        <f t="shared" si="8"/>
        <v>0</v>
      </c>
      <c r="P39" s="47">
        <f t="shared" si="8"/>
        <v>3.2147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U39"/>
  <sheetViews>
    <sheetView workbookViewId="0">
      <pane xSplit="1" ySplit="1" topLeftCell="B2" activePane="bottomRight" state="frozenSplit"/>
      <selection/>
      <selection pane="topRight"/>
      <selection pane="bottomLeft"/>
      <selection pane="bottomRight" activeCell="B3" sqref="B3:C3"/>
    </sheetView>
  </sheetViews>
  <sheetFormatPr defaultColWidth="9" defaultRowHeight="13.5"/>
  <cols>
    <col min="1" max="1" width="9.33333333333333" style="1" customWidth="1"/>
    <col min="2" max="2" width="11" style="77" customWidth="1"/>
    <col min="3" max="3" width="12.6666666666667" style="77" customWidth="1"/>
    <col min="4" max="4" width="11" style="77" customWidth="1"/>
    <col min="5" max="5" width="11.8833333333333" style="77" customWidth="1"/>
    <col min="6" max="6" width="12" style="77" customWidth="1"/>
    <col min="7" max="7" width="11.775" style="77" customWidth="1"/>
    <col min="8" max="8" width="10.6666666666667" style="77" customWidth="1"/>
    <col min="9" max="10" width="10.3333333333333" style="77" customWidth="1"/>
    <col min="11" max="11" width="12.6666666666667" style="77" customWidth="1"/>
    <col min="12" max="12" width="9.44166666666667" style="77" customWidth="1"/>
    <col min="13" max="13" width="11.1083333333333" style="77" customWidth="1"/>
    <col min="14" max="14" width="8.66666666666667" style="77" customWidth="1"/>
    <col min="15" max="16" width="10.3333333333333" style="77" customWidth="1"/>
    <col min="17" max="17" width="9" style="77" customWidth="1"/>
    <col min="18" max="18" width="10.3333333333333" style="77" customWidth="1"/>
    <col min="19" max="19" width="9" style="77" customWidth="1"/>
    <col min="20" max="20" width="12.2166666666667" customWidth="1"/>
    <col min="21" max="21" width="10.775" customWidth="1"/>
  </cols>
  <sheetData>
    <row r="1" ht="46.5" customHeight="1" spans="1:21">
      <c r="A1" s="2" t="s">
        <v>123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33" customHeight="1" spans="1:21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78" t="s">
        <v>26</v>
      </c>
      <c r="I2" s="79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82</v>
      </c>
      <c r="S2" s="5"/>
      <c r="T2" s="4" t="s">
        <v>86</v>
      </c>
      <c r="U2" s="5"/>
    </row>
    <row r="3" ht="32.25" customHeight="1" spans="1:21">
      <c r="A3" s="6"/>
      <c r="B3" s="7" t="s">
        <v>109</v>
      </c>
      <c r="C3" s="8" t="s">
        <v>110</v>
      </c>
      <c r="D3" s="7" t="s">
        <v>109</v>
      </c>
      <c r="E3" s="8" t="s">
        <v>110</v>
      </c>
      <c r="F3" s="7" t="s">
        <v>109</v>
      </c>
      <c r="G3" s="8" t="s">
        <v>110</v>
      </c>
      <c r="H3" s="7" t="s">
        <v>109</v>
      </c>
      <c r="I3" s="8" t="s">
        <v>110</v>
      </c>
      <c r="J3" s="7" t="s">
        <v>109</v>
      </c>
      <c r="K3" s="8" t="s">
        <v>110</v>
      </c>
      <c r="L3" s="7" t="s">
        <v>109</v>
      </c>
      <c r="M3" s="8" t="s">
        <v>110</v>
      </c>
      <c r="N3" s="7" t="s">
        <v>109</v>
      </c>
      <c r="O3" s="8" t="s">
        <v>110</v>
      </c>
      <c r="P3" s="7" t="s">
        <v>109</v>
      </c>
      <c r="Q3" s="8" t="s">
        <v>110</v>
      </c>
      <c r="R3" s="7" t="s">
        <v>109</v>
      </c>
      <c r="S3" s="8" t="s">
        <v>110</v>
      </c>
      <c r="T3" s="7" t="s">
        <v>109</v>
      </c>
      <c r="U3" s="8" t="s">
        <v>110</v>
      </c>
    </row>
    <row r="4" ht="15.75" spans="1:21">
      <c r="A4" s="10">
        <v>1</v>
      </c>
      <c r="B4" s="15">
        <v>36.8064</v>
      </c>
      <c r="C4" s="12"/>
      <c r="D4" s="15">
        <v>44.3227</v>
      </c>
      <c r="E4" s="14"/>
      <c r="F4" s="15">
        <v>58.1314</v>
      </c>
      <c r="G4" s="16"/>
      <c r="H4" s="17">
        <v>32.9478</v>
      </c>
      <c r="I4" s="53"/>
      <c r="J4" s="54">
        <v>7.6804</v>
      </c>
      <c r="K4" s="16"/>
      <c r="L4" s="54">
        <v>10.9853</v>
      </c>
      <c r="M4" s="16"/>
      <c r="N4" s="54">
        <v>9.5285</v>
      </c>
      <c r="O4" s="55"/>
      <c r="P4" s="56">
        <v>3.7918</v>
      </c>
      <c r="Q4" s="74"/>
      <c r="R4" s="56"/>
      <c r="S4" s="74"/>
      <c r="T4" s="56" t="e">
        <f>#REF!+D4+F4+H4+J4+L4+N4+P4</f>
        <v>#REF!</v>
      </c>
      <c r="U4" s="75">
        <f t="shared" ref="U4:U33" si="0">C4+E4+I4+K4+M4+O4+Q4+G4</f>
        <v>0</v>
      </c>
    </row>
    <row r="5" ht="15.75" spans="1:21">
      <c r="A5" s="10">
        <v>2</v>
      </c>
      <c r="B5" s="19">
        <v>36.7936</v>
      </c>
      <c r="C5" s="12"/>
      <c r="D5" s="19">
        <v>47.468</v>
      </c>
      <c r="E5" s="18"/>
      <c r="F5" s="19">
        <v>49.3405</v>
      </c>
      <c r="G5" s="18"/>
      <c r="H5" s="20">
        <v>32.4094</v>
      </c>
      <c r="I5" s="57"/>
      <c r="J5" s="54">
        <v>7.784</v>
      </c>
      <c r="K5" s="18"/>
      <c r="L5" s="54">
        <v>10.8037</v>
      </c>
      <c r="M5" s="18"/>
      <c r="N5" s="54">
        <v>9.4006</v>
      </c>
      <c r="O5" s="58"/>
      <c r="P5" s="56">
        <v>3.8692</v>
      </c>
      <c r="Q5" s="58"/>
      <c r="R5" s="56"/>
      <c r="S5" s="58"/>
      <c r="T5" s="56" t="e">
        <f>#REF!+D5+F5+H5+J5+L5+N5+P5</f>
        <v>#REF!</v>
      </c>
      <c r="U5" s="75">
        <f t="shared" si="0"/>
        <v>0</v>
      </c>
    </row>
    <row r="6" ht="15.75" spans="1:21">
      <c r="A6" s="10">
        <v>3</v>
      </c>
      <c r="B6" s="19">
        <v>35.7056</v>
      </c>
      <c r="C6" s="12"/>
      <c r="D6" s="19">
        <v>45.3246</v>
      </c>
      <c r="E6" s="12"/>
      <c r="F6" s="19">
        <v>57.2964</v>
      </c>
      <c r="G6" s="21"/>
      <c r="H6" s="20">
        <v>31.8098</v>
      </c>
      <c r="I6" s="57"/>
      <c r="J6" s="54">
        <v>7.8366</v>
      </c>
      <c r="K6" s="21"/>
      <c r="L6" s="54">
        <v>10.5531</v>
      </c>
      <c r="M6" s="21"/>
      <c r="N6" s="54">
        <v>9.6182</v>
      </c>
      <c r="O6" s="59"/>
      <c r="P6" s="56">
        <v>3.8078</v>
      </c>
      <c r="Q6" s="58"/>
      <c r="R6" s="56"/>
      <c r="S6" s="58"/>
      <c r="T6" s="56" t="e">
        <f>#REF!+D6+F6+H6+J6+L6+N6+P6</f>
        <v>#REF!</v>
      </c>
      <c r="U6" s="75">
        <f t="shared" si="0"/>
        <v>0</v>
      </c>
    </row>
    <row r="7" ht="15.75" spans="1:21">
      <c r="A7" s="10">
        <v>4</v>
      </c>
      <c r="B7" s="19">
        <v>37.4432</v>
      </c>
      <c r="C7" s="22"/>
      <c r="D7" s="19">
        <v>42.5104</v>
      </c>
      <c r="E7" s="22"/>
      <c r="F7" s="19">
        <v>55.6536</v>
      </c>
      <c r="G7" s="21"/>
      <c r="H7" s="20">
        <v>32.3532</v>
      </c>
      <c r="I7" s="57"/>
      <c r="J7" s="54">
        <v>7.7019</v>
      </c>
      <c r="K7" s="21"/>
      <c r="L7" s="54">
        <v>11.0072</v>
      </c>
      <c r="M7" s="21"/>
      <c r="N7" s="54">
        <v>9.4697</v>
      </c>
      <c r="O7" s="59"/>
      <c r="P7" s="56">
        <v>3.8181</v>
      </c>
      <c r="Q7" s="58"/>
      <c r="R7" s="56"/>
      <c r="S7" s="58"/>
      <c r="T7" s="56" t="e">
        <f>#REF!+D7+F7+H7+J7+L7+N7+P7</f>
        <v>#REF!</v>
      </c>
      <c r="U7" s="75">
        <f t="shared" si="0"/>
        <v>0</v>
      </c>
    </row>
    <row r="8" ht="15.75" spans="1:21">
      <c r="A8" s="10">
        <v>5</v>
      </c>
      <c r="B8" s="19">
        <v>36.5952</v>
      </c>
      <c r="C8" s="12"/>
      <c r="D8" s="19">
        <v>42.1504</v>
      </c>
      <c r="E8" s="12"/>
      <c r="F8" s="19">
        <v>54.4079</v>
      </c>
      <c r="G8" s="21"/>
      <c r="H8" s="20">
        <v>33.8051</v>
      </c>
      <c r="I8" s="57"/>
      <c r="J8" s="54">
        <v>7.3507</v>
      </c>
      <c r="K8" s="21"/>
      <c r="L8" s="54">
        <v>11.2923</v>
      </c>
      <c r="M8" s="21"/>
      <c r="N8" s="54">
        <v>9.4388</v>
      </c>
      <c r="O8" s="59"/>
      <c r="P8" s="56">
        <v>3.8225</v>
      </c>
      <c r="Q8" s="58"/>
      <c r="R8" s="56"/>
      <c r="S8" s="58"/>
      <c r="T8" s="56" t="e">
        <f>#REF!+D8+F8+H8+J8+L8+N8+P8</f>
        <v>#REF!</v>
      </c>
      <c r="U8" s="75">
        <f t="shared" si="0"/>
        <v>0</v>
      </c>
    </row>
    <row r="9" ht="15.75" spans="1:21">
      <c r="A9" s="10">
        <v>6</v>
      </c>
      <c r="B9" s="19">
        <v>36.24</v>
      </c>
      <c r="C9" s="12"/>
      <c r="D9" s="19">
        <v>44.4504</v>
      </c>
      <c r="E9" s="12"/>
      <c r="F9" s="19">
        <v>58.6214</v>
      </c>
      <c r="G9" s="21"/>
      <c r="H9" s="20">
        <v>30.9365</v>
      </c>
      <c r="I9" s="57"/>
      <c r="J9" s="54">
        <v>7.4544</v>
      </c>
      <c r="K9" s="21"/>
      <c r="L9" s="54">
        <v>11.0915</v>
      </c>
      <c r="M9" s="21"/>
      <c r="N9" s="54">
        <v>9.5403</v>
      </c>
      <c r="O9" s="59"/>
      <c r="P9" s="56">
        <v>3.8708</v>
      </c>
      <c r="Q9" s="58"/>
      <c r="R9" s="56"/>
      <c r="S9" s="58"/>
      <c r="T9" s="56" t="e">
        <f>#REF!+D9+F9+H9+J9+L9+N9+P9</f>
        <v>#REF!</v>
      </c>
      <c r="U9" s="75">
        <f t="shared" si="0"/>
        <v>0</v>
      </c>
    </row>
    <row r="10" ht="15.75" spans="1:21">
      <c r="A10" s="10">
        <v>7</v>
      </c>
      <c r="B10" s="19">
        <v>35.8272</v>
      </c>
      <c r="C10" s="12"/>
      <c r="D10" s="19">
        <v>44.0504</v>
      </c>
      <c r="E10" s="12"/>
      <c r="F10" s="19">
        <v>58.0239</v>
      </c>
      <c r="G10" s="21"/>
      <c r="H10" s="20">
        <v>29.3401</v>
      </c>
      <c r="I10" s="57"/>
      <c r="J10" s="54">
        <v>7.7916</v>
      </c>
      <c r="K10" s="21"/>
      <c r="L10" s="54">
        <v>10.9749</v>
      </c>
      <c r="M10" s="21"/>
      <c r="N10" s="54">
        <v>9.4124</v>
      </c>
      <c r="O10" s="59"/>
      <c r="P10" s="56">
        <v>3.8033</v>
      </c>
      <c r="Q10" s="58"/>
      <c r="R10" s="56"/>
      <c r="S10" s="58"/>
      <c r="T10" s="56" t="e">
        <f>#REF!+D10+F10+H10+J10+L10+N10+P10</f>
        <v>#REF!</v>
      </c>
      <c r="U10" s="75">
        <f t="shared" si="0"/>
        <v>0</v>
      </c>
    </row>
    <row r="11" ht="15.75" spans="1:21">
      <c r="A11" s="10">
        <v>8</v>
      </c>
      <c r="B11" s="19">
        <v>37.8592</v>
      </c>
      <c r="C11" s="12"/>
      <c r="D11" s="19">
        <v>41.0104</v>
      </c>
      <c r="E11" s="12"/>
      <c r="F11" s="19">
        <v>55.9387</v>
      </c>
      <c r="G11" s="21"/>
      <c r="H11" s="20">
        <v>29.5768</v>
      </c>
      <c r="I11" s="57"/>
      <c r="J11" s="54">
        <v>7.5953</v>
      </c>
      <c r="K11" s="21"/>
      <c r="L11" s="54">
        <v>10.8905</v>
      </c>
      <c r="M11" s="21"/>
      <c r="N11" s="54">
        <v>9.4327</v>
      </c>
      <c r="O11" s="59"/>
      <c r="P11" s="56">
        <v>3.8537</v>
      </c>
      <c r="Q11" s="58"/>
      <c r="R11" s="56"/>
      <c r="S11" s="58"/>
      <c r="T11" s="56" t="e">
        <f>#REF!+D11+F11+H11+J11+L11+N11+P11</f>
        <v>#REF!</v>
      </c>
      <c r="U11" s="75">
        <f t="shared" si="0"/>
        <v>0</v>
      </c>
    </row>
    <row r="12" ht="15.75" spans="1:21">
      <c r="A12" s="10">
        <v>9</v>
      </c>
      <c r="B12" s="19">
        <v>37.456</v>
      </c>
      <c r="C12" s="12"/>
      <c r="D12" s="19">
        <v>46.0956</v>
      </c>
      <c r="E12" s="12"/>
      <c r="F12" s="19">
        <v>56.2253</v>
      </c>
      <c r="G12" s="21"/>
      <c r="H12" s="20">
        <v>32.2551</v>
      </c>
      <c r="I12" s="57"/>
      <c r="J12" s="54">
        <v>7.6149</v>
      </c>
      <c r="K12" s="21"/>
      <c r="L12" s="54">
        <v>10.737</v>
      </c>
      <c r="M12" s="21"/>
      <c r="N12" s="54">
        <v>9.6779</v>
      </c>
      <c r="O12" s="59"/>
      <c r="P12" s="56">
        <v>3.8856</v>
      </c>
      <c r="Q12" s="58"/>
      <c r="R12" s="56"/>
      <c r="S12" s="58"/>
      <c r="T12" s="56" t="e">
        <f>#REF!+D12+F12+H12+J12+L12+N12+P12</f>
        <v>#REF!</v>
      </c>
      <c r="U12" s="75">
        <f t="shared" si="0"/>
        <v>0</v>
      </c>
    </row>
    <row r="13" ht="15.75" spans="1:21">
      <c r="A13" s="10">
        <v>10</v>
      </c>
      <c r="B13" s="19">
        <v>38.608</v>
      </c>
      <c r="C13" s="12"/>
      <c r="D13" s="19">
        <v>40.8704</v>
      </c>
      <c r="E13" s="12"/>
      <c r="F13" s="19">
        <v>57.2574</v>
      </c>
      <c r="G13" s="21"/>
      <c r="H13" s="20">
        <v>31.1879</v>
      </c>
      <c r="I13" s="57"/>
      <c r="J13" s="54">
        <v>7.9384</v>
      </c>
      <c r="K13" s="21"/>
      <c r="L13" s="54">
        <v>10.8883</v>
      </c>
      <c r="M13" s="21"/>
      <c r="N13" s="54">
        <v>9.4791</v>
      </c>
      <c r="O13" s="59"/>
      <c r="P13" s="56">
        <v>3.769</v>
      </c>
      <c r="Q13" s="58"/>
      <c r="R13" s="56"/>
      <c r="S13" s="58"/>
      <c r="T13" s="56" t="e">
        <f>#REF!+D13+F13+H13+J13+L13+N13+P13</f>
        <v>#REF!</v>
      </c>
      <c r="U13" s="75">
        <f t="shared" si="0"/>
        <v>0</v>
      </c>
    </row>
    <row r="14" ht="15.75" spans="1:21">
      <c r="A14" s="10">
        <v>11</v>
      </c>
      <c r="B14" s="19">
        <v>38.5504</v>
      </c>
      <c r="C14" s="12"/>
      <c r="D14" s="19">
        <v>44.9304</v>
      </c>
      <c r="E14" s="22"/>
      <c r="F14" s="19">
        <v>55.9677</v>
      </c>
      <c r="G14" s="21"/>
      <c r="H14" s="20">
        <v>31.3354</v>
      </c>
      <c r="I14" s="57"/>
      <c r="J14" s="54">
        <v>7.4753</v>
      </c>
      <c r="K14" s="21"/>
      <c r="L14" s="54">
        <v>11.0488</v>
      </c>
      <c r="M14" s="21"/>
      <c r="N14" s="54">
        <v>9.4227</v>
      </c>
      <c r="O14" s="59"/>
      <c r="P14" s="56">
        <v>3.6983</v>
      </c>
      <c r="Q14" s="58"/>
      <c r="R14" s="56"/>
      <c r="S14" s="58"/>
      <c r="T14" s="56" t="e">
        <f>#REF!+D14+F14+H14+J14+L14+N14+P14</f>
        <v>#REF!</v>
      </c>
      <c r="U14" s="75">
        <f t="shared" si="0"/>
        <v>0</v>
      </c>
    </row>
    <row r="15" ht="15.75" spans="1:21">
      <c r="A15" s="10">
        <v>12</v>
      </c>
      <c r="B15" s="19">
        <v>38.4032</v>
      </c>
      <c r="C15" s="12"/>
      <c r="D15" s="19">
        <v>42.0504</v>
      </c>
      <c r="E15" s="12"/>
      <c r="F15" s="19">
        <v>57.5623</v>
      </c>
      <c r="G15" s="21"/>
      <c r="H15" s="20">
        <v>31.2859</v>
      </c>
      <c r="I15" s="57"/>
      <c r="J15" s="54">
        <v>7.6785</v>
      </c>
      <c r="K15" s="21"/>
      <c r="L15" s="54">
        <v>10.6879</v>
      </c>
      <c r="M15" s="21"/>
      <c r="N15" s="54">
        <v>9.787</v>
      </c>
      <c r="O15" s="59"/>
      <c r="P15" s="56">
        <v>3.6818</v>
      </c>
      <c r="Q15" s="58"/>
      <c r="R15" s="56"/>
      <c r="S15" s="58"/>
      <c r="T15" s="56" t="e">
        <f>#REF!+D15+F15+H15+J15+L15+N15+P15</f>
        <v>#REF!</v>
      </c>
      <c r="U15" s="75">
        <f t="shared" si="0"/>
        <v>0</v>
      </c>
    </row>
    <row r="16" ht="15.75" spans="1:21">
      <c r="A16" s="10">
        <v>13</v>
      </c>
      <c r="B16" s="19">
        <v>37.5968</v>
      </c>
      <c r="C16" s="12"/>
      <c r="D16" s="15">
        <v>45.7104</v>
      </c>
      <c r="E16" s="12"/>
      <c r="F16" s="19">
        <v>57.3339</v>
      </c>
      <c r="G16" s="21"/>
      <c r="H16" s="20">
        <v>31.2914</v>
      </c>
      <c r="I16" s="57"/>
      <c r="J16" s="54">
        <v>7.8951</v>
      </c>
      <c r="K16" s="21"/>
      <c r="L16" s="54">
        <v>10.7627</v>
      </c>
      <c r="M16" s="21"/>
      <c r="N16" s="54">
        <v>9.3597</v>
      </c>
      <c r="O16" s="59"/>
      <c r="P16" s="56">
        <v>3.6524</v>
      </c>
      <c r="Q16" s="58"/>
      <c r="R16" s="56"/>
      <c r="S16" s="58"/>
      <c r="T16" s="56" t="e">
        <f>#REF!+D16+F16+H16+J16+L16+N16+P16</f>
        <v>#REF!</v>
      </c>
      <c r="U16" s="75">
        <f t="shared" si="0"/>
        <v>0</v>
      </c>
    </row>
    <row r="17" ht="15.75" spans="1:21">
      <c r="A17" s="10">
        <v>14</v>
      </c>
      <c r="B17" s="19">
        <v>37.6992</v>
      </c>
      <c r="C17" s="12"/>
      <c r="D17" s="19">
        <v>43.7304</v>
      </c>
      <c r="E17" s="12"/>
      <c r="F17" s="19">
        <v>59.717</v>
      </c>
      <c r="G17" s="21"/>
      <c r="H17" s="20">
        <v>31.215</v>
      </c>
      <c r="I17" s="57"/>
      <c r="J17" s="54">
        <v>7.8441</v>
      </c>
      <c r="K17" s="21"/>
      <c r="L17" s="54">
        <v>11.2213</v>
      </c>
      <c r="M17" s="21"/>
      <c r="N17" s="54">
        <v>9.6203</v>
      </c>
      <c r="O17" s="59"/>
      <c r="P17" s="56">
        <v>3.7293</v>
      </c>
      <c r="Q17" s="58"/>
      <c r="R17" s="56"/>
      <c r="S17" s="58"/>
      <c r="T17" s="56" t="e">
        <f>#REF!+D17+F17+H17+J17+L17+N17+P17</f>
        <v>#REF!</v>
      </c>
      <c r="U17" s="75">
        <f t="shared" si="0"/>
        <v>0</v>
      </c>
    </row>
    <row r="18" ht="15.75" spans="1:21">
      <c r="A18" s="10">
        <v>15</v>
      </c>
      <c r="B18" s="19">
        <v>37.808</v>
      </c>
      <c r="C18" s="12"/>
      <c r="D18" s="19">
        <v>44.9304</v>
      </c>
      <c r="E18" s="12"/>
      <c r="F18" s="19">
        <v>57.454</v>
      </c>
      <c r="G18" s="21"/>
      <c r="H18" s="20">
        <v>31.2922</v>
      </c>
      <c r="I18" s="57"/>
      <c r="J18" s="54">
        <v>7.9351</v>
      </c>
      <c r="K18" s="21"/>
      <c r="L18" s="54">
        <v>10.5998</v>
      </c>
      <c r="M18" s="21"/>
      <c r="N18" s="54">
        <v>9.6403</v>
      </c>
      <c r="O18" s="59"/>
      <c r="P18" s="56">
        <v>3.7181</v>
      </c>
      <c r="Q18" s="58"/>
      <c r="R18" s="56"/>
      <c r="S18" s="58"/>
      <c r="T18" s="56" t="e">
        <f>#REF!+D18+F18+H18+J18+L18+N18+P18</f>
        <v>#REF!</v>
      </c>
      <c r="U18" s="75">
        <f t="shared" si="0"/>
        <v>0</v>
      </c>
    </row>
    <row r="19" ht="15.75" spans="1:21">
      <c r="A19" s="10">
        <v>16</v>
      </c>
      <c r="B19" s="19">
        <v>37.7984</v>
      </c>
      <c r="C19" s="12"/>
      <c r="D19" s="19">
        <v>41.1504</v>
      </c>
      <c r="E19" s="12"/>
      <c r="F19" s="19">
        <v>56.3007</v>
      </c>
      <c r="G19" s="21"/>
      <c r="H19" s="20">
        <v>28.836</v>
      </c>
      <c r="I19" s="57"/>
      <c r="J19" s="54">
        <v>7.5284</v>
      </c>
      <c r="K19" s="21"/>
      <c r="L19" s="54">
        <v>10.7403</v>
      </c>
      <c r="M19" s="21"/>
      <c r="N19" s="54">
        <v>9.4913</v>
      </c>
      <c r="O19" s="59"/>
      <c r="P19" s="56">
        <v>3.778</v>
      </c>
      <c r="Q19" s="58"/>
      <c r="R19" s="56"/>
      <c r="S19" s="58"/>
      <c r="T19" s="56" t="e">
        <f>#REF!+D19+F19+H19+J19+L19+N19+P19</f>
        <v>#REF!</v>
      </c>
      <c r="U19" s="75">
        <f t="shared" si="0"/>
        <v>0</v>
      </c>
    </row>
    <row r="20" ht="15.75" spans="1:21">
      <c r="A20" s="10">
        <v>17</v>
      </c>
      <c r="B20" s="19">
        <v>37.6768</v>
      </c>
      <c r="C20" s="12"/>
      <c r="D20" s="19">
        <v>43.4504</v>
      </c>
      <c r="E20" s="12"/>
      <c r="F20" s="19">
        <v>55.3067</v>
      </c>
      <c r="G20" s="21"/>
      <c r="H20" s="20">
        <v>30.4803</v>
      </c>
      <c r="I20" s="57"/>
      <c r="J20" s="54">
        <v>7.8402</v>
      </c>
      <c r="K20" s="21"/>
      <c r="L20" s="54">
        <v>10.503</v>
      </c>
      <c r="M20" s="21"/>
      <c r="N20" s="54">
        <v>9.4118</v>
      </c>
      <c r="O20" s="59"/>
      <c r="P20" s="56">
        <v>3.7119</v>
      </c>
      <c r="Q20" s="58"/>
      <c r="R20" s="56"/>
      <c r="S20" s="58"/>
      <c r="T20" s="56" t="e">
        <f>#REF!+D20+F20+H20+J20+L20+N20+P20</f>
        <v>#REF!</v>
      </c>
      <c r="U20" s="75">
        <f t="shared" si="0"/>
        <v>0</v>
      </c>
    </row>
    <row r="21" ht="15.75" spans="1:21">
      <c r="A21" s="10">
        <v>18</v>
      </c>
      <c r="B21" s="19">
        <v>37.0752</v>
      </c>
      <c r="C21" s="12"/>
      <c r="D21" s="19">
        <v>44.0904</v>
      </c>
      <c r="E21" s="12"/>
      <c r="F21" s="19">
        <v>55.6159</v>
      </c>
      <c r="G21" s="21"/>
      <c r="H21" s="20">
        <v>30.4274</v>
      </c>
      <c r="I21" s="57"/>
      <c r="J21" s="54">
        <v>7.4819</v>
      </c>
      <c r="K21" s="21"/>
      <c r="L21" s="54">
        <v>10.599</v>
      </c>
      <c r="M21" s="21"/>
      <c r="N21" s="54">
        <v>9.6688</v>
      </c>
      <c r="O21" s="59"/>
      <c r="P21" s="56">
        <v>3.6368</v>
      </c>
      <c r="Q21" s="58"/>
      <c r="R21" s="56"/>
      <c r="S21" s="58"/>
      <c r="T21" s="56" t="e">
        <f>#REF!+D21+F21+H21+J21+L21+N21+P21</f>
        <v>#REF!</v>
      </c>
      <c r="U21" s="75">
        <f t="shared" si="0"/>
        <v>0</v>
      </c>
    </row>
    <row r="22" ht="15.75" spans="1:21">
      <c r="A22" s="10">
        <v>19</v>
      </c>
      <c r="B22" s="19">
        <v>37.8272</v>
      </c>
      <c r="C22" s="12"/>
      <c r="D22" s="19">
        <v>44.1104</v>
      </c>
      <c r="E22" s="12"/>
      <c r="F22" s="19">
        <v>56.8658</v>
      </c>
      <c r="G22" s="21"/>
      <c r="H22" s="20">
        <v>30.4043</v>
      </c>
      <c r="I22" s="57"/>
      <c r="J22" s="54">
        <v>7.5142</v>
      </c>
      <c r="K22" s="21"/>
      <c r="L22" s="54">
        <v>10.5149</v>
      </c>
      <c r="M22" s="21"/>
      <c r="N22" s="54">
        <v>9.3691</v>
      </c>
      <c r="O22" s="59"/>
      <c r="P22" s="56">
        <v>3.5923</v>
      </c>
      <c r="Q22" s="58"/>
      <c r="R22" s="56"/>
      <c r="S22" s="58"/>
      <c r="T22" s="56" t="e">
        <f>#REF!+D22+F22+H22+J22+L22+N22+P22</f>
        <v>#REF!</v>
      </c>
      <c r="U22" s="75">
        <f t="shared" si="0"/>
        <v>0</v>
      </c>
    </row>
    <row r="23" ht="15.75" spans="1:21">
      <c r="A23" s="10">
        <v>20</v>
      </c>
      <c r="B23" s="19">
        <v>37.1328</v>
      </c>
      <c r="C23" s="12"/>
      <c r="D23" s="19">
        <v>40.7504</v>
      </c>
      <c r="E23" s="12"/>
      <c r="F23" s="19">
        <v>55.943</v>
      </c>
      <c r="G23" s="21"/>
      <c r="H23" s="20">
        <v>30.2117</v>
      </c>
      <c r="I23" s="57"/>
      <c r="J23" s="54">
        <v>7.7746</v>
      </c>
      <c r="K23" s="21"/>
      <c r="L23" s="54">
        <v>10.4423</v>
      </c>
      <c r="M23" s="21"/>
      <c r="N23" s="54">
        <v>9.6103</v>
      </c>
      <c r="O23" s="59"/>
      <c r="P23" s="56">
        <v>3.682</v>
      </c>
      <c r="Q23" s="58"/>
      <c r="R23" s="56"/>
      <c r="S23" s="58"/>
      <c r="T23" s="56" t="e">
        <f>#REF!+D23+F23+H23+J23+L23+N23+P23</f>
        <v>#REF!</v>
      </c>
      <c r="U23" s="75">
        <f t="shared" si="0"/>
        <v>0</v>
      </c>
    </row>
    <row r="24" ht="15.75" spans="1:21">
      <c r="A24" s="10">
        <v>21</v>
      </c>
      <c r="B24" s="19">
        <v>37.8336</v>
      </c>
      <c r="C24" s="12"/>
      <c r="D24" s="19">
        <v>43.4944</v>
      </c>
      <c r="E24" s="12"/>
      <c r="F24" s="19">
        <v>56.8446</v>
      </c>
      <c r="G24" s="21"/>
      <c r="H24" s="20">
        <v>29.946</v>
      </c>
      <c r="I24" s="57"/>
      <c r="J24" s="54">
        <v>7.7017</v>
      </c>
      <c r="K24" s="21"/>
      <c r="L24" s="54">
        <v>10.7424</v>
      </c>
      <c r="M24" s="21"/>
      <c r="N24" s="54">
        <v>9.5488</v>
      </c>
      <c r="O24" s="59"/>
      <c r="P24" s="56">
        <v>3.6535</v>
      </c>
      <c r="Q24" s="58"/>
      <c r="R24" s="56"/>
      <c r="S24" s="58"/>
      <c r="T24" s="56" t="e">
        <f>#REF!+D24+F24+H24+J24+L24+N24+P24</f>
        <v>#REF!</v>
      </c>
      <c r="U24" s="75">
        <f t="shared" si="0"/>
        <v>0</v>
      </c>
    </row>
    <row r="25" ht="15.75" spans="1:21">
      <c r="A25" s="10">
        <v>22</v>
      </c>
      <c r="B25" s="19">
        <v>37.3376</v>
      </c>
      <c r="C25" s="12"/>
      <c r="D25" s="19">
        <v>43.5304</v>
      </c>
      <c r="E25" s="12"/>
      <c r="F25" s="19">
        <v>57.3307</v>
      </c>
      <c r="G25" s="21"/>
      <c r="H25" s="20">
        <v>29.6424</v>
      </c>
      <c r="I25" s="57"/>
      <c r="J25" s="54">
        <v>7.392</v>
      </c>
      <c r="K25" s="21"/>
      <c r="L25" s="54">
        <v>11.224</v>
      </c>
      <c r="M25" s="21"/>
      <c r="N25" s="54">
        <v>9.4536</v>
      </c>
      <c r="O25" s="59"/>
      <c r="P25" s="56">
        <v>3.6402</v>
      </c>
      <c r="Q25" s="58"/>
      <c r="R25" s="56"/>
      <c r="S25" s="58"/>
      <c r="T25" s="56" t="e">
        <f>#REF!+D25+F25+H25+J25+L25+N25+P25</f>
        <v>#REF!</v>
      </c>
      <c r="U25" s="75">
        <f t="shared" si="0"/>
        <v>0</v>
      </c>
    </row>
    <row r="26" ht="15.75" spans="1:21">
      <c r="A26" s="10">
        <v>23</v>
      </c>
      <c r="B26" s="19">
        <v>37.1968</v>
      </c>
      <c r="C26" s="12"/>
      <c r="D26" s="19">
        <v>43.5304</v>
      </c>
      <c r="E26" s="12"/>
      <c r="F26" s="19">
        <v>56.5738</v>
      </c>
      <c r="G26" s="21"/>
      <c r="H26" s="20">
        <v>31.1085</v>
      </c>
      <c r="I26" s="57"/>
      <c r="J26" s="54">
        <v>7.8089</v>
      </c>
      <c r="K26" s="21"/>
      <c r="L26" s="54">
        <v>10.655</v>
      </c>
      <c r="M26" s="21"/>
      <c r="N26" s="54">
        <v>9.5273</v>
      </c>
      <c r="O26" s="59"/>
      <c r="P26" s="56">
        <v>3.567</v>
      </c>
      <c r="Q26" s="58"/>
      <c r="R26" s="56"/>
      <c r="S26" s="58"/>
      <c r="T26" s="56" t="e">
        <f>#REF!+D26+F26+H26+J26+L26+N26+P26</f>
        <v>#REF!</v>
      </c>
      <c r="U26" s="75">
        <f t="shared" si="0"/>
        <v>0</v>
      </c>
    </row>
    <row r="27" ht="15.75" spans="1:21">
      <c r="A27" s="10">
        <v>24</v>
      </c>
      <c r="B27" s="19">
        <v>37.5072</v>
      </c>
      <c r="C27" s="12"/>
      <c r="D27" s="19">
        <v>43.5704</v>
      </c>
      <c r="E27" s="12"/>
      <c r="F27" s="19">
        <v>55.54</v>
      </c>
      <c r="G27" s="21"/>
      <c r="H27" s="20">
        <v>29.2537</v>
      </c>
      <c r="I27" s="57"/>
      <c r="J27" s="54">
        <v>7.4333</v>
      </c>
      <c r="K27" s="21"/>
      <c r="L27" s="54">
        <v>10.7431</v>
      </c>
      <c r="M27" s="21"/>
      <c r="N27" s="54">
        <v>9.55</v>
      </c>
      <c r="O27" s="59"/>
      <c r="P27" s="56">
        <v>3.6007</v>
      </c>
      <c r="Q27" s="58"/>
      <c r="R27" s="56"/>
      <c r="S27" s="58"/>
      <c r="T27" s="56" t="e">
        <f>#REF!+D27+F27+H27+J27+L27+N27+P27</f>
        <v>#REF!</v>
      </c>
      <c r="U27" s="75">
        <f t="shared" si="0"/>
        <v>0</v>
      </c>
    </row>
    <row r="28" ht="15.75" spans="1:21">
      <c r="A28" s="10">
        <v>25</v>
      </c>
      <c r="B28" s="19">
        <v>37.1456</v>
      </c>
      <c r="C28" s="12"/>
      <c r="D28" s="15">
        <v>43.5904</v>
      </c>
      <c r="E28" s="12"/>
      <c r="F28" s="19">
        <v>55.3781</v>
      </c>
      <c r="G28" s="21"/>
      <c r="H28" s="20">
        <v>29.0882</v>
      </c>
      <c r="I28" s="57"/>
      <c r="J28" s="54">
        <v>7.5093</v>
      </c>
      <c r="K28" s="21"/>
      <c r="L28" s="54">
        <v>10.3106</v>
      </c>
      <c r="M28" s="21"/>
      <c r="N28" s="54">
        <v>9.7485</v>
      </c>
      <c r="O28" s="59"/>
      <c r="P28" s="56">
        <v>3.758</v>
      </c>
      <c r="Q28" s="58"/>
      <c r="R28" s="56"/>
      <c r="S28" s="58"/>
      <c r="T28" s="56" t="e">
        <f>#REF!+D28+F28+H28+J28+L28+N28+P28</f>
        <v>#REF!</v>
      </c>
      <c r="U28" s="75">
        <f t="shared" si="0"/>
        <v>0</v>
      </c>
    </row>
    <row r="29" ht="15.75" spans="1:21">
      <c r="A29" s="10">
        <v>26</v>
      </c>
      <c r="B29" s="19">
        <v>38.08</v>
      </c>
      <c r="C29" s="12"/>
      <c r="D29" s="19">
        <v>43.3904</v>
      </c>
      <c r="E29" s="12"/>
      <c r="F29" s="19">
        <v>55.7901</v>
      </c>
      <c r="G29" s="21"/>
      <c r="H29" s="23">
        <v>33.0471</v>
      </c>
      <c r="I29" s="18"/>
      <c r="J29" s="54">
        <v>7.6043</v>
      </c>
      <c r="K29" s="21"/>
      <c r="L29" s="54">
        <v>10.5442</v>
      </c>
      <c r="M29" s="21"/>
      <c r="N29" s="54">
        <v>9.5888</v>
      </c>
      <c r="O29" s="59"/>
      <c r="P29" s="56">
        <v>3.7387</v>
      </c>
      <c r="Q29" s="58"/>
      <c r="R29" s="56"/>
      <c r="S29" s="58"/>
      <c r="T29" s="56" t="e">
        <f>#REF!+D29+F29+H29+J29+L29+N29+P29</f>
        <v>#REF!</v>
      </c>
      <c r="U29" s="75">
        <f t="shared" si="0"/>
        <v>0</v>
      </c>
    </row>
    <row r="30" ht="15.75" spans="1:21">
      <c r="A30" s="10">
        <v>27</v>
      </c>
      <c r="B30" s="19">
        <v>37.7152</v>
      </c>
      <c r="C30" s="12"/>
      <c r="D30" s="19">
        <v>43.0104</v>
      </c>
      <c r="E30" s="18"/>
      <c r="F30" s="19">
        <v>56.0903</v>
      </c>
      <c r="G30" s="18"/>
      <c r="H30" s="23">
        <v>31.1043</v>
      </c>
      <c r="I30" s="18"/>
      <c r="J30" s="54">
        <v>7.6309</v>
      </c>
      <c r="K30" s="18"/>
      <c r="L30" s="54">
        <v>10.5963</v>
      </c>
      <c r="M30" s="18"/>
      <c r="N30" s="54">
        <v>9.6606</v>
      </c>
      <c r="O30" s="58"/>
      <c r="P30" s="56">
        <v>3.7126</v>
      </c>
      <c r="Q30" s="58"/>
      <c r="R30" s="56"/>
      <c r="S30" s="58"/>
      <c r="T30" s="56" t="e">
        <f>#REF!+D30+F30+H30+J30+L30+N30+P30</f>
        <v>#REF!</v>
      </c>
      <c r="U30" s="75">
        <f t="shared" si="0"/>
        <v>0</v>
      </c>
    </row>
    <row r="31" ht="15.75" spans="1:21">
      <c r="A31" s="10">
        <v>28</v>
      </c>
      <c r="B31" s="19">
        <v>34.8544</v>
      </c>
      <c r="C31" s="12"/>
      <c r="D31" s="19">
        <v>43.2104</v>
      </c>
      <c r="E31" s="18"/>
      <c r="F31" s="19">
        <v>58.786</v>
      </c>
      <c r="G31" s="18"/>
      <c r="H31" s="23">
        <v>28.4699</v>
      </c>
      <c r="I31" s="18"/>
      <c r="J31" s="54">
        <v>7.7975</v>
      </c>
      <c r="K31" s="18"/>
      <c r="L31" s="54">
        <v>10.9643</v>
      </c>
      <c r="M31" s="18"/>
      <c r="N31" s="54">
        <v>9.6812</v>
      </c>
      <c r="O31" s="58"/>
      <c r="P31" s="56">
        <v>3.7501</v>
      </c>
      <c r="Q31" s="58"/>
      <c r="R31" s="56"/>
      <c r="S31" s="58"/>
      <c r="T31" s="56" t="e">
        <f>#REF!+D31+F31+H31+J31+L31+N31+P31</f>
        <v>#REF!</v>
      </c>
      <c r="U31" s="75">
        <f t="shared" si="0"/>
        <v>0</v>
      </c>
    </row>
    <row r="32" ht="15.75" spans="1:21">
      <c r="A32" s="10">
        <v>29</v>
      </c>
      <c r="B32" s="19">
        <v>33.2031</v>
      </c>
      <c r="C32" s="12"/>
      <c r="D32" s="19">
        <v>43.9504</v>
      </c>
      <c r="E32" s="18"/>
      <c r="F32" s="19">
        <v>55.9547</v>
      </c>
      <c r="G32" s="18"/>
      <c r="H32" s="23">
        <v>31.3916</v>
      </c>
      <c r="I32" s="18"/>
      <c r="J32" s="54">
        <v>7.3269</v>
      </c>
      <c r="K32" s="18"/>
      <c r="L32" s="54">
        <v>10.5034</v>
      </c>
      <c r="M32" s="18"/>
      <c r="N32" s="54">
        <v>9.2617</v>
      </c>
      <c r="O32" s="58"/>
      <c r="P32" s="56">
        <v>3.6275</v>
      </c>
      <c r="Q32" s="58"/>
      <c r="R32" s="56"/>
      <c r="S32" s="58"/>
      <c r="T32" s="56" t="e">
        <f>#REF!+D32+F32+H32+J32+L32+N32+P32</f>
        <v>#REF!</v>
      </c>
      <c r="U32" s="75">
        <f t="shared" si="0"/>
        <v>0</v>
      </c>
    </row>
    <row r="33" ht="15.75" spans="1:21">
      <c r="A33" s="10">
        <v>30</v>
      </c>
      <c r="B33" s="19">
        <v>37.2192</v>
      </c>
      <c r="C33" s="12"/>
      <c r="D33" s="19">
        <v>43.3504</v>
      </c>
      <c r="E33" s="18"/>
      <c r="F33" s="19">
        <v>54.1532</v>
      </c>
      <c r="G33" s="18"/>
      <c r="H33" s="23">
        <v>29.087</v>
      </c>
      <c r="I33" s="18"/>
      <c r="J33" s="54">
        <v>7.3682</v>
      </c>
      <c r="K33" s="18"/>
      <c r="L33" s="54">
        <v>10.5607</v>
      </c>
      <c r="M33" s="18"/>
      <c r="N33" s="54">
        <v>9.1748</v>
      </c>
      <c r="O33" s="58"/>
      <c r="P33" s="56">
        <v>3.558</v>
      </c>
      <c r="Q33" s="58"/>
      <c r="R33" s="56"/>
      <c r="S33" s="58"/>
      <c r="T33" s="56" t="e">
        <f>#REF!+D33+F33+H33+J33+L33+N33+P33</f>
        <v>#REF!</v>
      </c>
      <c r="U33" s="75">
        <f t="shared" si="0"/>
        <v>0</v>
      </c>
    </row>
    <row r="34" ht="15.75" spans="1:21">
      <c r="A34" s="10">
        <v>31</v>
      </c>
      <c r="B34" s="19"/>
      <c r="C34" s="12"/>
      <c r="D34" s="19"/>
      <c r="E34" s="18"/>
      <c r="F34" s="19"/>
      <c r="G34" s="18"/>
      <c r="H34" s="23"/>
      <c r="I34" s="18"/>
      <c r="J34" s="54"/>
      <c r="K34" s="18"/>
      <c r="L34" s="54"/>
      <c r="M34" s="18"/>
      <c r="N34" s="54"/>
      <c r="O34" s="58"/>
      <c r="P34" s="56"/>
      <c r="Q34" s="58"/>
      <c r="R34" s="56"/>
      <c r="S34" s="58"/>
      <c r="T34" s="56"/>
      <c r="U34" s="75"/>
    </row>
    <row r="35" ht="16.5" spans="1:21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68"/>
      <c r="T35" s="69"/>
      <c r="U35" s="76"/>
    </row>
    <row r="36" ht="15.75" spans="1:21">
      <c r="A36" s="31" t="s">
        <v>19</v>
      </c>
      <c r="B36" s="32" t="e">
        <f>SUM(#REF!)</f>
        <v>#REF!</v>
      </c>
      <c r="C36" s="33">
        <f>SUM(C4:C34)</f>
        <v>0</v>
      </c>
      <c r="D36" s="34">
        <f t="shared" ref="D36:T36" si="1">SUM(D4:D34)</f>
        <v>1307.7853</v>
      </c>
      <c r="E36" s="33">
        <f t="shared" si="1"/>
        <v>0</v>
      </c>
      <c r="F36" s="32">
        <f t="shared" si="1"/>
        <v>1691.405</v>
      </c>
      <c r="G36" s="35">
        <f t="shared" si="1"/>
        <v>0</v>
      </c>
      <c r="H36" s="36">
        <f t="shared" si="1"/>
        <v>925.54</v>
      </c>
      <c r="I36" s="35">
        <f t="shared" si="1"/>
        <v>0</v>
      </c>
      <c r="J36" s="34">
        <f t="shared" si="1"/>
        <v>229.2886</v>
      </c>
      <c r="K36" s="35">
        <f t="shared" si="1"/>
        <v>0</v>
      </c>
      <c r="L36" s="32">
        <f t="shared" si="1"/>
        <v>323.1878</v>
      </c>
      <c r="M36" s="33">
        <f t="shared" si="1"/>
        <v>0</v>
      </c>
      <c r="N36" s="34">
        <f t="shared" si="1"/>
        <v>285.5748</v>
      </c>
      <c r="O36" s="70">
        <f t="shared" si="1"/>
        <v>0</v>
      </c>
      <c r="P36" s="32">
        <f t="shared" si="1"/>
        <v>111.779</v>
      </c>
      <c r="Q36" s="70">
        <f t="shared" si="1"/>
        <v>0</v>
      </c>
      <c r="R36" s="32">
        <f t="shared" ref="R36:S36" si="2">SUM(R4:R34)</f>
        <v>0</v>
      </c>
      <c r="S36" s="70">
        <f t="shared" si="2"/>
        <v>0</v>
      </c>
      <c r="T36" s="32" t="e">
        <f t="shared" si="1"/>
        <v>#REF!</v>
      </c>
      <c r="U36" s="33">
        <f t="shared" ref="U36" si="3">SUM(U4:U34)</f>
        <v>0</v>
      </c>
    </row>
    <row r="37" ht="15.75" spans="1:21">
      <c r="A37" s="37" t="s">
        <v>65</v>
      </c>
      <c r="B37" s="38" t="e">
        <f>AVERAGE(#REF!)</f>
        <v>#REF!</v>
      </c>
      <c r="C37" s="39" t="e">
        <f>AVERAGE(C4:C34)</f>
        <v>#DIV/0!</v>
      </c>
      <c r="D37" s="40">
        <f t="shared" ref="D37:U37" si="4">AVERAGE(D4:D34)</f>
        <v>43.5928433333333</v>
      </c>
      <c r="E37" s="39" t="e">
        <f t="shared" si="4"/>
        <v>#DIV/0!</v>
      </c>
      <c r="F37" s="38">
        <f t="shared" si="4"/>
        <v>56.3801666666667</v>
      </c>
      <c r="G37" s="41" t="e">
        <f t="shared" si="4"/>
        <v>#DIV/0!</v>
      </c>
      <c r="H37" s="42">
        <f t="shared" si="4"/>
        <v>30.8513333333333</v>
      </c>
      <c r="I37" s="41" t="e">
        <f t="shared" si="4"/>
        <v>#DIV/0!</v>
      </c>
      <c r="J37" s="40">
        <f t="shared" si="4"/>
        <v>7.64295333333333</v>
      </c>
      <c r="K37" s="41" t="e">
        <f t="shared" si="4"/>
        <v>#DIV/0!</v>
      </c>
      <c r="L37" s="38">
        <f t="shared" si="4"/>
        <v>10.7729266666667</v>
      </c>
      <c r="M37" s="41" t="e">
        <f t="shared" si="4"/>
        <v>#DIV/0!</v>
      </c>
      <c r="N37" s="40">
        <f t="shared" si="4"/>
        <v>9.51916</v>
      </c>
      <c r="O37" s="71" t="e">
        <f t="shared" si="4"/>
        <v>#DIV/0!</v>
      </c>
      <c r="P37" s="38">
        <f t="shared" si="4"/>
        <v>3.72596666666667</v>
      </c>
      <c r="Q37" s="71" t="e">
        <f t="shared" si="4"/>
        <v>#DIV/0!</v>
      </c>
      <c r="R37" s="38" t="e">
        <f t="shared" ref="R37:S37" si="5">AVERAGE(R4:R34)</f>
        <v>#DIV/0!</v>
      </c>
      <c r="S37" s="71" t="e">
        <f t="shared" si="5"/>
        <v>#DIV/0!</v>
      </c>
      <c r="T37" s="38" t="e">
        <f t="shared" si="4"/>
        <v>#REF!</v>
      </c>
      <c r="U37" s="39">
        <f t="shared" si="4"/>
        <v>0</v>
      </c>
    </row>
    <row r="38" ht="15.75" spans="1:21">
      <c r="A38" s="43" t="s">
        <v>66</v>
      </c>
      <c r="B38" s="38" t="e">
        <f>MAX(#REF!)</f>
        <v>#REF!</v>
      </c>
      <c r="C38" s="39">
        <f>MAX(C4:C34)</f>
        <v>0</v>
      </c>
      <c r="D38" s="40">
        <f t="shared" ref="D38:U38" si="6">MAX(D4:D34)</f>
        <v>47.468</v>
      </c>
      <c r="E38" s="39">
        <f t="shared" si="6"/>
        <v>0</v>
      </c>
      <c r="F38" s="38">
        <f t="shared" si="6"/>
        <v>59.717</v>
      </c>
      <c r="G38" s="44">
        <f t="shared" si="6"/>
        <v>0</v>
      </c>
      <c r="H38" s="45">
        <f t="shared" si="6"/>
        <v>33.8051</v>
      </c>
      <c r="I38" s="41">
        <f t="shared" si="6"/>
        <v>0</v>
      </c>
      <c r="J38" s="40">
        <f t="shared" si="6"/>
        <v>7.9384</v>
      </c>
      <c r="K38" s="41">
        <f t="shared" si="6"/>
        <v>0</v>
      </c>
      <c r="L38" s="38">
        <f t="shared" si="6"/>
        <v>11.2923</v>
      </c>
      <c r="M38" s="41">
        <f t="shared" si="6"/>
        <v>0</v>
      </c>
      <c r="N38" s="40">
        <f t="shared" si="6"/>
        <v>9.787</v>
      </c>
      <c r="O38" s="71">
        <f t="shared" si="6"/>
        <v>0</v>
      </c>
      <c r="P38" s="38">
        <f t="shared" si="6"/>
        <v>3.8856</v>
      </c>
      <c r="Q38" s="71">
        <f t="shared" si="6"/>
        <v>0</v>
      </c>
      <c r="R38" s="38">
        <f t="shared" ref="R38:S38" si="7">MAX(R4:R34)</f>
        <v>0</v>
      </c>
      <c r="S38" s="71">
        <f t="shared" si="7"/>
        <v>0</v>
      </c>
      <c r="T38" s="38" t="e">
        <f t="shared" si="6"/>
        <v>#REF!</v>
      </c>
      <c r="U38" s="39">
        <f t="shared" si="6"/>
        <v>0</v>
      </c>
    </row>
    <row r="39" ht="16.5" spans="1:21">
      <c r="A39" s="46" t="s">
        <v>67</v>
      </c>
      <c r="B39" s="47" t="e">
        <f>MIN(#REF!)</f>
        <v>#REF!</v>
      </c>
      <c r="C39" s="48">
        <f>MIN(C4:C34)</f>
        <v>0</v>
      </c>
      <c r="D39" s="49">
        <f t="shared" ref="D39:U39" si="8">MIN(D4:D34)</f>
        <v>40.7504</v>
      </c>
      <c r="E39" s="48">
        <f t="shared" si="8"/>
        <v>0</v>
      </c>
      <c r="F39" s="47">
        <f t="shared" si="8"/>
        <v>49.3405</v>
      </c>
      <c r="G39" s="50">
        <f t="shared" si="8"/>
        <v>0</v>
      </c>
      <c r="H39" s="51">
        <f t="shared" si="8"/>
        <v>28.4699</v>
      </c>
      <c r="I39" s="72">
        <f t="shared" si="8"/>
        <v>0</v>
      </c>
      <c r="J39" s="49">
        <f t="shared" si="8"/>
        <v>7.3269</v>
      </c>
      <c r="K39" s="72">
        <f t="shared" si="8"/>
        <v>0</v>
      </c>
      <c r="L39" s="47">
        <f t="shared" si="8"/>
        <v>10.3106</v>
      </c>
      <c r="M39" s="72">
        <f t="shared" si="8"/>
        <v>0</v>
      </c>
      <c r="N39" s="49">
        <f t="shared" si="8"/>
        <v>9.1748</v>
      </c>
      <c r="O39" s="73">
        <f t="shared" si="8"/>
        <v>0</v>
      </c>
      <c r="P39" s="47">
        <f t="shared" si="8"/>
        <v>3.558</v>
      </c>
      <c r="Q39" s="73">
        <f t="shared" si="8"/>
        <v>0</v>
      </c>
      <c r="R39" s="47">
        <f t="shared" ref="R39:S39" si="9">MIN(R4:R34)</f>
        <v>0</v>
      </c>
      <c r="S39" s="73">
        <f t="shared" si="9"/>
        <v>0</v>
      </c>
      <c r="T39" s="47" t="e">
        <f t="shared" si="8"/>
        <v>#REF!</v>
      </c>
      <c r="U39" s="48">
        <f t="shared" si="8"/>
        <v>0</v>
      </c>
    </row>
  </sheetData>
  <mergeCells count="12">
    <mergeCell ref="A1:U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indexed="13"/>
  </sheetPr>
  <dimension ref="A1:S39"/>
  <sheetViews>
    <sheetView workbookViewId="0">
      <pane xSplit="1" ySplit="3" topLeftCell="B4" activePane="bottomRight" state="frozenSplit"/>
      <selection/>
      <selection pane="topRight"/>
      <selection pane="bottomLeft"/>
      <selection pane="bottomRight" activeCell="J13" sqref="J13"/>
    </sheetView>
  </sheetViews>
  <sheetFormatPr defaultColWidth="9" defaultRowHeight="13.5"/>
  <cols>
    <col min="1" max="1" width="12.4416666666667" style="1" customWidth="1"/>
    <col min="2" max="2" width="14.8833333333333" style="1" customWidth="1"/>
    <col min="3" max="3" width="12.4416666666667" style="1" customWidth="1"/>
    <col min="4" max="4" width="12.775" style="1" customWidth="1"/>
    <col min="5" max="5" width="12" style="1" customWidth="1"/>
    <col min="6" max="6" width="11.1083333333333" style="1" customWidth="1"/>
    <col min="7" max="7" width="12.6666666666667" style="1" customWidth="1"/>
    <col min="8" max="8" width="10.8833333333333" style="1" customWidth="1"/>
    <col min="9" max="9" width="11.3333333333333" style="1" customWidth="1"/>
    <col min="10" max="10" width="11.125" style="1" customWidth="1"/>
    <col min="11" max="11" width="11.6666666666667" style="1" customWidth="1"/>
    <col min="12" max="12" width="15.4416666666667" style="1" customWidth="1"/>
    <col min="13" max="13" width="11.3333333333333" style="1" customWidth="1"/>
    <col min="14" max="14" width="12.3333333333333" style="1" customWidth="1"/>
    <col min="15" max="15" width="11.2166666666667" style="1" customWidth="1"/>
    <col min="16" max="16" width="14.8833333333333" style="1" customWidth="1"/>
    <col min="17" max="19" width="11.8833333333333" style="1" customWidth="1"/>
    <col min="20" max="20" width="13.6666666666667" style="1" customWidth="1"/>
    <col min="21" max="21" width="10.6666666666667" style="1" customWidth="1"/>
    <col min="22" max="22" width="11" customWidth="1"/>
    <col min="23" max="23" width="10.4416666666667" customWidth="1"/>
    <col min="24" max="24" width="10.8833333333333" customWidth="1"/>
    <col min="25" max="25" width="11" customWidth="1"/>
    <col min="26" max="26" width="10.775" customWidth="1"/>
    <col min="27" max="27" width="10.3333333333333" customWidth="1"/>
  </cols>
  <sheetData>
    <row r="1" ht="42" customHeight="1" spans="1:19">
      <c r="A1" s="2" t="s">
        <v>124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31.5" customHeight="1" spans="1:19">
      <c r="A2" s="3" t="s">
        <v>22</v>
      </c>
      <c r="B2" s="4" t="s">
        <v>23</v>
      </c>
      <c r="C2" s="5"/>
      <c r="D2" s="4" t="s">
        <v>24</v>
      </c>
      <c r="E2" s="5"/>
      <c r="F2" s="4" t="s">
        <v>25</v>
      </c>
      <c r="G2" s="5"/>
      <c r="H2" s="4" t="s">
        <v>26</v>
      </c>
      <c r="I2" s="52"/>
      <c r="J2" s="4" t="s">
        <v>27</v>
      </c>
      <c r="K2" s="5"/>
      <c r="L2" s="4" t="s">
        <v>28</v>
      </c>
      <c r="M2" s="5"/>
      <c r="N2" s="4" t="s">
        <v>29</v>
      </c>
      <c r="O2" s="5"/>
      <c r="P2" s="4" t="s">
        <v>16</v>
      </c>
      <c r="Q2" s="5"/>
      <c r="R2" s="4" t="s">
        <v>86</v>
      </c>
      <c r="S2" s="5"/>
    </row>
    <row r="3" ht="36.75" customHeight="1" spans="1:19">
      <c r="A3" s="6"/>
      <c r="B3" s="7" t="s">
        <v>109</v>
      </c>
      <c r="C3" s="8" t="s">
        <v>110</v>
      </c>
      <c r="D3" s="7" t="s">
        <v>109</v>
      </c>
      <c r="E3" s="8" t="s">
        <v>125</v>
      </c>
      <c r="F3" s="7" t="s">
        <v>109</v>
      </c>
      <c r="G3" s="8" t="s">
        <v>125</v>
      </c>
      <c r="H3" s="9" t="s">
        <v>126</v>
      </c>
      <c r="I3" s="8" t="s">
        <v>109</v>
      </c>
      <c r="J3" s="7" t="s">
        <v>127</v>
      </c>
      <c r="K3" s="8" t="s">
        <v>109</v>
      </c>
      <c r="L3" s="7" t="s">
        <v>127</v>
      </c>
      <c r="M3" s="8" t="s">
        <v>109</v>
      </c>
      <c r="N3" s="7" t="s">
        <v>127</v>
      </c>
      <c r="O3" s="8" t="s">
        <v>109</v>
      </c>
      <c r="P3" s="7" t="s">
        <v>128</v>
      </c>
      <c r="Q3" s="8" t="s">
        <v>109</v>
      </c>
      <c r="R3" s="7" t="s">
        <v>126</v>
      </c>
      <c r="S3" s="8" t="s">
        <v>109</v>
      </c>
    </row>
    <row r="4" ht="15.75" spans="1:19">
      <c r="A4" s="10">
        <v>1</v>
      </c>
      <c r="B4" s="11">
        <v>36.6816</v>
      </c>
      <c r="C4" s="12">
        <v>38.0384</v>
      </c>
      <c r="D4" s="13">
        <v>44.6172</v>
      </c>
      <c r="E4" s="14">
        <v>44.4104</v>
      </c>
      <c r="F4" s="15">
        <v>53.0108</v>
      </c>
      <c r="G4" s="16">
        <v>54.3586</v>
      </c>
      <c r="H4" s="17">
        <v>35.195</v>
      </c>
      <c r="I4" s="53">
        <v>30.9125</v>
      </c>
      <c r="J4" s="54">
        <v>5.6285</v>
      </c>
      <c r="K4" s="16">
        <v>7.4479</v>
      </c>
      <c r="L4" s="54">
        <v>8.3771</v>
      </c>
      <c r="M4" s="16">
        <v>10.5699</v>
      </c>
      <c r="N4" s="54">
        <v>9.6224</v>
      </c>
      <c r="O4" s="55">
        <v>8.7514</v>
      </c>
      <c r="P4" s="56">
        <v>4.0005</v>
      </c>
      <c r="Q4" s="74">
        <v>3.6157</v>
      </c>
      <c r="R4" s="56">
        <f t="shared" ref="R4:R34" si="0">B4+D4+F4+H4+J4+L4+N4+P4</f>
        <v>197.1331</v>
      </c>
      <c r="S4" s="75">
        <f>C4+E4+I4+K4+M4+O4+Q4+G4</f>
        <v>198.1048</v>
      </c>
    </row>
    <row r="5" ht="15.75" spans="1:19">
      <c r="A5" s="10">
        <v>2</v>
      </c>
      <c r="B5" s="11">
        <v>36.8064</v>
      </c>
      <c r="C5" s="12">
        <v>36.7136</v>
      </c>
      <c r="D5" s="13">
        <v>42.3576</v>
      </c>
      <c r="E5" s="18">
        <v>44.0504</v>
      </c>
      <c r="F5" s="19">
        <v>53.6987</v>
      </c>
      <c r="G5" s="18">
        <v>54.2904</v>
      </c>
      <c r="H5" s="20">
        <v>35.3035</v>
      </c>
      <c r="I5" s="57">
        <v>29.47</v>
      </c>
      <c r="J5" s="54">
        <v>6.6054</v>
      </c>
      <c r="K5" s="18">
        <v>7.314</v>
      </c>
      <c r="L5" s="54">
        <v>8.4571</v>
      </c>
      <c r="M5" s="18">
        <v>10.3191</v>
      </c>
      <c r="N5" s="54">
        <v>9.8303</v>
      </c>
      <c r="O5" s="58">
        <v>9.4963</v>
      </c>
      <c r="P5" s="56">
        <v>3.7545</v>
      </c>
      <c r="Q5" s="58">
        <v>3.5922</v>
      </c>
      <c r="R5" s="56">
        <f t="shared" si="0"/>
        <v>196.8135</v>
      </c>
      <c r="S5" s="75">
        <f t="shared" ref="S5:S34" si="1">C5+E5+I5+K5+M5+O5+Q5+G5</f>
        <v>195.246</v>
      </c>
    </row>
    <row r="6" ht="15.75" spans="1:19">
      <c r="A6" s="10">
        <v>3</v>
      </c>
      <c r="B6" s="11">
        <v>36.2848</v>
      </c>
      <c r="C6" s="12">
        <v>35.2992</v>
      </c>
      <c r="D6" s="13">
        <v>41.968</v>
      </c>
      <c r="E6" s="12">
        <v>43.7304</v>
      </c>
      <c r="F6" s="19">
        <v>54.1913</v>
      </c>
      <c r="G6" s="21">
        <v>58.3436</v>
      </c>
      <c r="H6" s="20">
        <v>34.9965</v>
      </c>
      <c r="I6" s="57">
        <v>31.8108</v>
      </c>
      <c r="J6" s="54">
        <v>7.5893</v>
      </c>
      <c r="K6" s="21">
        <v>7.096</v>
      </c>
      <c r="L6" s="54">
        <v>9.345</v>
      </c>
      <c r="M6" s="21">
        <v>10.1649</v>
      </c>
      <c r="N6" s="54">
        <v>9.6221</v>
      </c>
      <c r="O6" s="59">
        <v>9.4527</v>
      </c>
      <c r="P6" s="56">
        <v>3.875</v>
      </c>
      <c r="Q6" s="58">
        <v>3.6959</v>
      </c>
      <c r="R6" s="56">
        <f t="shared" si="0"/>
        <v>197.872</v>
      </c>
      <c r="S6" s="75">
        <f t="shared" si="1"/>
        <v>199.5935</v>
      </c>
    </row>
    <row r="7" ht="15.75" spans="1:19">
      <c r="A7" s="10">
        <v>4</v>
      </c>
      <c r="B7" s="11">
        <v>36.224</v>
      </c>
      <c r="C7" s="22">
        <v>32.4416</v>
      </c>
      <c r="D7" s="13">
        <v>43.6292</v>
      </c>
      <c r="E7" s="22">
        <v>42.4104</v>
      </c>
      <c r="F7" s="19">
        <v>52.4242</v>
      </c>
      <c r="G7" s="21">
        <v>60.8024</v>
      </c>
      <c r="H7" s="20">
        <v>33.1372</v>
      </c>
      <c r="I7" s="57">
        <v>26.9237</v>
      </c>
      <c r="J7" s="54">
        <v>7.266</v>
      </c>
      <c r="K7" s="21">
        <v>7.5047</v>
      </c>
      <c r="L7" s="54">
        <v>9.4325</v>
      </c>
      <c r="M7" s="21">
        <v>10.377</v>
      </c>
      <c r="N7" s="54">
        <v>8.8674</v>
      </c>
      <c r="O7" s="59">
        <v>9.4075</v>
      </c>
      <c r="P7" s="56">
        <v>4.0817</v>
      </c>
      <c r="Q7" s="58">
        <v>3.7553</v>
      </c>
      <c r="R7" s="56">
        <f t="shared" si="0"/>
        <v>195.0622</v>
      </c>
      <c r="S7" s="75">
        <f t="shared" si="1"/>
        <v>193.6226</v>
      </c>
    </row>
    <row r="8" ht="15.75" spans="1:19">
      <c r="A8" s="10">
        <v>5</v>
      </c>
      <c r="B8" s="11">
        <v>36.8896</v>
      </c>
      <c r="C8" s="12">
        <v>34.5536</v>
      </c>
      <c r="D8" s="13">
        <v>43.7856</v>
      </c>
      <c r="E8" s="12">
        <v>43.9704</v>
      </c>
      <c r="F8" s="19">
        <v>54.7589</v>
      </c>
      <c r="G8" s="21">
        <v>58.7688</v>
      </c>
      <c r="H8" s="20">
        <v>32.8029</v>
      </c>
      <c r="I8" s="57">
        <v>31.9253</v>
      </c>
      <c r="J8" s="54">
        <v>7.3155</v>
      </c>
      <c r="K8" s="21">
        <v>7.5025</v>
      </c>
      <c r="L8" s="54">
        <v>9.3217</v>
      </c>
      <c r="M8" s="21">
        <v>10.8361</v>
      </c>
      <c r="N8" s="54">
        <v>9.51</v>
      </c>
      <c r="O8" s="59">
        <v>9.302</v>
      </c>
      <c r="P8" s="56">
        <v>3.8102</v>
      </c>
      <c r="Q8" s="58">
        <v>3.7985</v>
      </c>
      <c r="R8" s="56">
        <f t="shared" si="0"/>
        <v>198.1944</v>
      </c>
      <c r="S8" s="75">
        <f t="shared" si="1"/>
        <v>200.6572</v>
      </c>
    </row>
    <row r="9" ht="15.75" spans="1:19">
      <c r="A9" s="10">
        <v>6</v>
      </c>
      <c r="B9" s="11">
        <v>36.912</v>
      </c>
      <c r="C9" s="12">
        <v>36.48</v>
      </c>
      <c r="D9" s="13">
        <v>41.9536</v>
      </c>
      <c r="E9" s="12">
        <v>43.7904</v>
      </c>
      <c r="F9" s="19">
        <v>54.1021</v>
      </c>
      <c r="G9" s="21">
        <v>56.4365</v>
      </c>
      <c r="H9" s="20">
        <v>32.9026</v>
      </c>
      <c r="I9" s="57">
        <v>30.5287</v>
      </c>
      <c r="J9" s="54">
        <v>7.57</v>
      </c>
      <c r="K9" s="21">
        <v>7.5943</v>
      </c>
      <c r="L9" s="54">
        <v>9.7611</v>
      </c>
      <c r="M9" s="21">
        <v>10.1883</v>
      </c>
      <c r="N9" s="54">
        <v>9.3178</v>
      </c>
      <c r="O9" s="59">
        <v>9.3878</v>
      </c>
      <c r="P9" s="56">
        <v>3.8773</v>
      </c>
      <c r="Q9" s="58">
        <v>3.7312</v>
      </c>
      <c r="R9" s="56">
        <f t="shared" si="0"/>
        <v>196.3965</v>
      </c>
      <c r="S9" s="75">
        <f t="shared" si="1"/>
        <v>198.1372</v>
      </c>
    </row>
    <row r="10" ht="15.75" spans="1:19">
      <c r="A10" s="10">
        <v>7</v>
      </c>
      <c r="B10" s="11">
        <v>35.9936</v>
      </c>
      <c r="C10" s="12">
        <v>36.1056</v>
      </c>
      <c r="D10" s="13">
        <v>44.9244</v>
      </c>
      <c r="E10" s="12">
        <v>43.5504</v>
      </c>
      <c r="F10" s="19">
        <v>54.7676</v>
      </c>
      <c r="G10" s="21">
        <v>54.9295</v>
      </c>
      <c r="H10" s="20">
        <v>36.4098</v>
      </c>
      <c r="I10" s="57">
        <v>28.2873</v>
      </c>
      <c r="J10" s="54">
        <v>7.2295</v>
      </c>
      <c r="K10" s="21">
        <v>7.3462</v>
      </c>
      <c r="L10" s="54">
        <v>9.4323</v>
      </c>
      <c r="M10" s="21">
        <v>9.9615</v>
      </c>
      <c r="N10" s="54">
        <v>9.2222</v>
      </c>
      <c r="O10" s="59">
        <v>9.2835</v>
      </c>
      <c r="P10" s="56">
        <v>4.0566</v>
      </c>
      <c r="Q10" s="58">
        <v>3.7444</v>
      </c>
      <c r="R10" s="56">
        <f t="shared" si="0"/>
        <v>202.036</v>
      </c>
      <c r="S10" s="75">
        <f t="shared" si="1"/>
        <v>193.2084</v>
      </c>
    </row>
    <row r="11" ht="15.75" spans="1:19">
      <c r="A11" s="10">
        <v>8</v>
      </c>
      <c r="B11" s="11">
        <v>36.512</v>
      </c>
      <c r="C11" s="12">
        <v>36.4608</v>
      </c>
      <c r="D11" s="13">
        <v>42.8572</v>
      </c>
      <c r="E11" s="12">
        <v>43.4904</v>
      </c>
      <c r="F11" s="19">
        <v>53.6035</v>
      </c>
      <c r="G11" s="21">
        <v>54.6239</v>
      </c>
      <c r="H11" s="20">
        <v>33.8623</v>
      </c>
      <c r="I11" s="57">
        <v>32.0872</v>
      </c>
      <c r="J11" s="54">
        <v>7.3688</v>
      </c>
      <c r="K11" s="21">
        <v>7.3553</v>
      </c>
      <c r="L11" s="54">
        <v>9.2204</v>
      </c>
      <c r="M11" s="21">
        <v>10.3086</v>
      </c>
      <c r="N11" s="54">
        <v>9.3267</v>
      </c>
      <c r="O11" s="59">
        <v>9.1902</v>
      </c>
      <c r="P11" s="56">
        <v>3.8973</v>
      </c>
      <c r="Q11" s="58">
        <v>3.5582</v>
      </c>
      <c r="R11" s="56">
        <f t="shared" si="0"/>
        <v>196.6482</v>
      </c>
      <c r="S11" s="75">
        <f t="shared" si="1"/>
        <v>197.0746</v>
      </c>
    </row>
    <row r="12" ht="15.75" spans="1:19">
      <c r="A12" s="10">
        <v>9</v>
      </c>
      <c r="B12" s="11">
        <v>36.6464</v>
      </c>
      <c r="C12" s="12">
        <v>36.0544</v>
      </c>
      <c r="D12" s="13">
        <v>42.6392</v>
      </c>
      <c r="E12" s="12">
        <v>43.4904</v>
      </c>
      <c r="F12" s="19">
        <v>52.3909</v>
      </c>
      <c r="G12" s="21">
        <v>54.2642</v>
      </c>
      <c r="H12" s="20">
        <v>32.5449</v>
      </c>
      <c r="I12" s="57">
        <v>30.9313</v>
      </c>
      <c r="J12" s="54">
        <v>7.3536</v>
      </c>
      <c r="K12" s="21">
        <v>7.6317</v>
      </c>
      <c r="L12" s="54">
        <v>9.1073</v>
      </c>
      <c r="M12" s="21">
        <v>9.9846</v>
      </c>
      <c r="N12" s="54">
        <v>9.6394</v>
      </c>
      <c r="O12" s="59">
        <v>9.1447</v>
      </c>
      <c r="P12" s="56">
        <v>3.7809</v>
      </c>
      <c r="Q12" s="58">
        <v>3.6189</v>
      </c>
      <c r="R12" s="56">
        <f t="shared" si="0"/>
        <v>194.1026</v>
      </c>
      <c r="S12" s="75">
        <f t="shared" si="1"/>
        <v>195.1202</v>
      </c>
    </row>
    <row r="13" ht="15.75" spans="1:19">
      <c r="A13" s="10">
        <v>10</v>
      </c>
      <c r="B13" s="11">
        <v>36.6464</v>
      </c>
      <c r="C13" s="12">
        <v>36.9312</v>
      </c>
      <c r="D13" s="13">
        <v>42.3116</v>
      </c>
      <c r="E13" s="12">
        <v>43.1904</v>
      </c>
      <c r="F13" s="19">
        <v>52.7305</v>
      </c>
      <c r="G13" s="21">
        <v>55.5069</v>
      </c>
      <c r="H13" s="20">
        <v>33.339</v>
      </c>
      <c r="I13" s="57">
        <v>26.9296</v>
      </c>
      <c r="J13" s="54">
        <v>7.5107</v>
      </c>
      <c r="K13" s="21">
        <v>7.6135</v>
      </c>
      <c r="L13" s="54">
        <v>9.0377</v>
      </c>
      <c r="M13" s="21">
        <v>10.615</v>
      </c>
      <c r="N13" s="54">
        <v>9.2786</v>
      </c>
      <c r="O13" s="59">
        <v>9.2252</v>
      </c>
      <c r="P13" s="56">
        <v>3.7069</v>
      </c>
      <c r="Q13" s="58">
        <v>3.3367</v>
      </c>
      <c r="R13" s="56">
        <f t="shared" si="0"/>
        <v>194.5614</v>
      </c>
      <c r="S13" s="75">
        <f t="shared" si="1"/>
        <v>193.3485</v>
      </c>
    </row>
    <row r="14" ht="15.75" spans="1:19">
      <c r="A14" s="10">
        <v>11</v>
      </c>
      <c r="B14" s="11">
        <v>36.9824</v>
      </c>
      <c r="C14" s="12">
        <v>36.3936</v>
      </c>
      <c r="D14" s="13">
        <v>44.05</v>
      </c>
      <c r="E14" s="22">
        <v>40.5704</v>
      </c>
      <c r="F14" s="19">
        <v>53.9305</v>
      </c>
      <c r="G14" s="21">
        <v>55.6719</v>
      </c>
      <c r="H14" s="20">
        <v>34.7822</v>
      </c>
      <c r="I14" s="57">
        <v>28.8872</v>
      </c>
      <c r="J14" s="54">
        <v>7.2409</v>
      </c>
      <c r="K14" s="21">
        <v>7.5168</v>
      </c>
      <c r="L14" s="54">
        <v>9.511</v>
      </c>
      <c r="M14" s="21">
        <v>10.3774</v>
      </c>
      <c r="N14" s="54">
        <v>9.584</v>
      </c>
      <c r="O14" s="59">
        <v>9.4658</v>
      </c>
      <c r="P14" s="56">
        <v>4.1695</v>
      </c>
      <c r="Q14" s="58">
        <v>3.5916</v>
      </c>
      <c r="R14" s="56">
        <f t="shared" si="0"/>
        <v>200.2505</v>
      </c>
      <c r="S14" s="75">
        <f t="shared" si="1"/>
        <v>192.4747</v>
      </c>
    </row>
    <row r="15" ht="15.75" spans="1:19">
      <c r="A15" s="10">
        <v>12</v>
      </c>
      <c r="B15" s="11">
        <v>36.4928</v>
      </c>
      <c r="C15" s="12">
        <v>35.3408</v>
      </c>
      <c r="D15" s="13">
        <v>42.5408</v>
      </c>
      <c r="E15" s="12">
        <v>43.4304</v>
      </c>
      <c r="F15" s="19">
        <v>52.5049</v>
      </c>
      <c r="G15" s="21">
        <v>57.8141</v>
      </c>
      <c r="H15" s="20">
        <v>33.9646</v>
      </c>
      <c r="I15" s="57">
        <v>31.5771</v>
      </c>
      <c r="J15" s="54">
        <v>7.436</v>
      </c>
      <c r="K15" s="21">
        <v>7.5593</v>
      </c>
      <c r="L15" s="54">
        <v>9.2841</v>
      </c>
      <c r="M15" s="21">
        <v>10.1539</v>
      </c>
      <c r="N15" s="54">
        <v>9.2435</v>
      </c>
      <c r="O15" s="59">
        <v>9.5534</v>
      </c>
      <c r="P15" s="56">
        <v>3.9512</v>
      </c>
      <c r="Q15" s="58">
        <v>3.9991</v>
      </c>
      <c r="R15" s="56">
        <f t="shared" si="0"/>
        <v>195.4179</v>
      </c>
      <c r="S15" s="75">
        <f t="shared" si="1"/>
        <v>199.4281</v>
      </c>
    </row>
    <row r="16" ht="15.75" spans="1:19">
      <c r="A16" s="10">
        <v>13</v>
      </c>
      <c r="B16" s="11">
        <v>36.7616</v>
      </c>
      <c r="C16" s="12">
        <v>36.624</v>
      </c>
      <c r="D16" s="13">
        <v>42.0976</v>
      </c>
      <c r="E16" s="12">
        <v>43.8104</v>
      </c>
      <c r="F16" s="19">
        <v>53.9575</v>
      </c>
      <c r="G16" s="21">
        <v>56.223</v>
      </c>
      <c r="H16" s="20">
        <v>31.8995</v>
      </c>
      <c r="I16" s="57">
        <v>32.6097</v>
      </c>
      <c r="J16" s="54">
        <v>7.3438</v>
      </c>
      <c r="K16" s="21">
        <v>7.883</v>
      </c>
      <c r="L16" s="54">
        <v>8.9283</v>
      </c>
      <c r="M16" s="21">
        <v>10.3238</v>
      </c>
      <c r="N16" s="54">
        <v>9.1552</v>
      </c>
      <c r="O16" s="59">
        <v>9.1732</v>
      </c>
      <c r="P16" s="56">
        <v>3.8509</v>
      </c>
      <c r="Q16" s="58">
        <v>3.8719</v>
      </c>
      <c r="R16" s="56">
        <f t="shared" si="0"/>
        <v>193.9944</v>
      </c>
      <c r="S16" s="75">
        <f t="shared" si="1"/>
        <v>200.519</v>
      </c>
    </row>
    <row r="17" ht="15.75" spans="1:19">
      <c r="A17" s="10">
        <v>14</v>
      </c>
      <c r="B17" s="11">
        <v>37.1712</v>
      </c>
      <c r="C17" s="12">
        <v>36.4096</v>
      </c>
      <c r="D17" s="13">
        <v>42.2196</v>
      </c>
      <c r="E17" s="12">
        <v>43.5304</v>
      </c>
      <c r="F17" s="19">
        <v>51.5876</v>
      </c>
      <c r="G17" s="21">
        <v>54.7217</v>
      </c>
      <c r="H17" s="20">
        <v>32.699</v>
      </c>
      <c r="I17" s="57">
        <v>27.9085</v>
      </c>
      <c r="J17" s="54">
        <v>7.514</v>
      </c>
      <c r="K17" s="21">
        <v>7.2533</v>
      </c>
      <c r="L17" s="54">
        <v>9.3028</v>
      </c>
      <c r="M17" s="21">
        <v>10.1456</v>
      </c>
      <c r="N17" s="54">
        <v>9.4371</v>
      </c>
      <c r="O17" s="59">
        <v>9.5319</v>
      </c>
      <c r="P17" s="56">
        <v>3.8501</v>
      </c>
      <c r="Q17" s="58">
        <v>3.8116</v>
      </c>
      <c r="R17" s="56">
        <f t="shared" si="0"/>
        <v>193.7814</v>
      </c>
      <c r="S17" s="75">
        <f t="shared" si="1"/>
        <v>193.3126</v>
      </c>
    </row>
    <row r="18" ht="15.75" spans="1:19">
      <c r="A18" s="10">
        <v>15</v>
      </c>
      <c r="B18" s="11">
        <v>36.7008</v>
      </c>
      <c r="C18" s="12">
        <v>37.2544</v>
      </c>
      <c r="D18" s="13">
        <v>42.9512</v>
      </c>
      <c r="E18" s="12">
        <v>43.3704</v>
      </c>
      <c r="F18" s="19">
        <v>52.4933</v>
      </c>
      <c r="G18" s="21">
        <v>53.5477</v>
      </c>
      <c r="H18" s="20">
        <v>35.2719</v>
      </c>
      <c r="I18" s="57">
        <v>31.513</v>
      </c>
      <c r="J18" s="54">
        <v>7.2947</v>
      </c>
      <c r="K18" s="21">
        <v>7.3583</v>
      </c>
      <c r="L18" s="54">
        <v>9.2898</v>
      </c>
      <c r="M18" s="21">
        <v>9.71</v>
      </c>
      <c r="N18" s="54">
        <v>9.0821</v>
      </c>
      <c r="O18" s="59">
        <v>9.2107</v>
      </c>
      <c r="P18" s="56">
        <v>3.9165</v>
      </c>
      <c r="Q18" s="58">
        <v>3.8119</v>
      </c>
      <c r="R18" s="56">
        <f t="shared" si="0"/>
        <v>197.0003</v>
      </c>
      <c r="S18" s="75">
        <f t="shared" si="1"/>
        <v>195.7764</v>
      </c>
    </row>
    <row r="19" ht="15.75" spans="1:19">
      <c r="A19" s="10">
        <v>16</v>
      </c>
      <c r="B19" s="11">
        <v>36.9024</v>
      </c>
      <c r="C19" s="12">
        <v>35.648</v>
      </c>
      <c r="D19" s="13">
        <v>42.2424</v>
      </c>
      <c r="E19" s="12">
        <v>42.7252</v>
      </c>
      <c r="F19" s="19">
        <v>52.6767</v>
      </c>
      <c r="G19" s="21">
        <v>55.7555</v>
      </c>
      <c r="H19" s="20">
        <v>32.1458</v>
      </c>
      <c r="I19" s="57">
        <v>27.764</v>
      </c>
      <c r="J19" s="60">
        <v>7.362</v>
      </c>
      <c r="K19" s="61">
        <v>7.3784</v>
      </c>
      <c r="L19" s="60">
        <v>9.1839</v>
      </c>
      <c r="M19" s="61">
        <v>10.1</v>
      </c>
      <c r="N19" s="60">
        <v>9.6355</v>
      </c>
      <c r="O19" s="62">
        <v>9.2064</v>
      </c>
      <c r="P19" s="63">
        <v>3.9788</v>
      </c>
      <c r="Q19" s="58">
        <v>3.7786</v>
      </c>
      <c r="R19" s="56">
        <f t="shared" si="0"/>
        <v>194.1275</v>
      </c>
      <c r="S19" s="75">
        <f t="shared" si="1"/>
        <v>192.3561</v>
      </c>
    </row>
    <row r="20" ht="15.75" spans="1:19">
      <c r="A20" s="10">
        <v>17</v>
      </c>
      <c r="B20" s="11">
        <v>36.832</v>
      </c>
      <c r="C20" s="12">
        <v>35.952</v>
      </c>
      <c r="D20" s="13">
        <v>41.9048</v>
      </c>
      <c r="E20" s="12">
        <v>40.1704</v>
      </c>
      <c r="F20" s="19">
        <v>51.9785</v>
      </c>
      <c r="G20" s="21">
        <v>57.1684</v>
      </c>
      <c r="H20" s="20">
        <v>31.9363</v>
      </c>
      <c r="I20" s="57">
        <v>34.1989</v>
      </c>
      <c r="J20" s="60">
        <v>7.4798</v>
      </c>
      <c r="K20" s="61">
        <v>7.4977</v>
      </c>
      <c r="L20" s="60">
        <v>8.9025</v>
      </c>
      <c r="M20" s="61">
        <v>10.5838</v>
      </c>
      <c r="N20" s="60">
        <v>9.5314</v>
      </c>
      <c r="O20" s="62">
        <v>9.2029</v>
      </c>
      <c r="P20" s="63">
        <v>3.9321</v>
      </c>
      <c r="Q20" s="58">
        <v>3.884</v>
      </c>
      <c r="R20" s="56">
        <f t="shared" si="0"/>
        <v>192.4974</v>
      </c>
      <c r="S20" s="75">
        <f t="shared" si="1"/>
        <v>198.6581</v>
      </c>
    </row>
    <row r="21" ht="15.75" spans="1:19">
      <c r="A21" s="10">
        <v>18</v>
      </c>
      <c r="B21" s="11">
        <v>37.2928</v>
      </c>
      <c r="C21" s="12">
        <v>36.4256</v>
      </c>
      <c r="D21" s="13">
        <v>43.1904</v>
      </c>
      <c r="E21" s="12">
        <v>41.0904</v>
      </c>
      <c r="F21" s="19">
        <v>50.8626</v>
      </c>
      <c r="G21" s="21">
        <v>59.3671</v>
      </c>
      <c r="H21" s="20">
        <v>33.9426</v>
      </c>
      <c r="I21" s="57">
        <v>30.8446</v>
      </c>
      <c r="J21" s="60">
        <v>7.3893</v>
      </c>
      <c r="K21" s="61">
        <v>7.4836</v>
      </c>
      <c r="L21" s="60">
        <v>9.5268</v>
      </c>
      <c r="M21" s="61">
        <v>10.4705</v>
      </c>
      <c r="N21" s="60">
        <v>9.7418</v>
      </c>
      <c r="O21" s="62">
        <v>9.6136</v>
      </c>
      <c r="P21" s="63">
        <v>3.8748</v>
      </c>
      <c r="Q21" s="58">
        <v>3.843</v>
      </c>
      <c r="R21" s="56">
        <f t="shared" si="0"/>
        <v>195.8211</v>
      </c>
      <c r="S21" s="75">
        <f t="shared" si="1"/>
        <v>199.1384</v>
      </c>
    </row>
    <row r="22" ht="15.75" spans="1:19">
      <c r="A22" s="10">
        <v>19</v>
      </c>
      <c r="B22" s="11">
        <v>36.9152</v>
      </c>
      <c r="C22" s="12">
        <v>36.6624</v>
      </c>
      <c r="D22" s="13">
        <v>42.5892</v>
      </c>
      <c r="E22" s="12">
        <v>41.4904</v>
      </c>
      <c r="F22" s="19">
        <v>53.6273</v>
      </c>
      <c r="G22" s="21">
        <v>58.719</v>
      </c>
      <c r="H22" s="20">
        <v>38.6597</v>
      </c>
      <c r="I22" s="57">
        <v>30.6742</v>
      </c>
      <c r="J22" s="60">
        <v>7.5478</v>
      </c>
      <c r="K22" s="61">
        <v>7.4327</v>
      </c>
      <c r="L22" s="60">
        <v>9.2207</v>
      </c>
      <c r="M22" s="61">
        <v>11.0292</v>
      </c>
      <c r="N22" s="60">
        <v>9.7276</v>
      </c>
      <c r="O22" s="62">
        <v>9.4351</v>
      </c>
      <c r="P22" s="63">
        <v>3.9152</v>
      </c>
      <c r="Q22" s="58">
        <v>3.8051</v>
      </c>
      <c r="R22" s="56">
        <f t="shared" si="0"/>
        <v>202.2027</v>
      </c>
      <c r="S22" s="75">
        <f t="shared" si="1"/>
        <v>199.2481</v>
      </c>
    </row>
    <row r="23" ht="15.75" spans="1:19">
      <c r="A23" s="10">
        <v>20</v>
      </c>
      <c r="B23" s="11">
        <v>37.184</v>
      </c>
      <c r="C23" s="12">
        <v>36.1152</v>
      </c>
      <c r="D23" s="13">
        <v>42.8468</v>
      </c>
      <c r="E23" s="12">
        <v>43.3504</v>
      </c>
      <c r="F23" s="19">
        <v>54.8228</v>
      </c>
      <c r="G23" s="21">
        <v>57.375</v>
      </c>
      <c r="H23" s="20">
        <v>34.6146</v>
      </c>
      <c r="I23" s="57">
        <v>31.4396</v>
      </c>
      <c r="J23" s="60">
        <v>7.4097</v>
      </c>
      <c r="K23" s="61">
        <v>7.4562</v>
      </c>
      <c r="L23" s="60">
        <v>9.1498</v>
      </c>
      <c r="M23" s="61">
        <v>10.5016</v>
      </c>
      <c r="N23" s="60">
        <v>9.768</v>
      </c>
      <c r="O23" s="62">
        <v>9.4554</v>
      </c>
      <c r="P23" s="63">
        <v>3.9353</v>
      </c>
      <c r="Q23" s="58">
        <v>3.8366</v>
      </c>
      <c r="R23" s="56">
        <f t="shared" si="0"/>
        <v>199.731</v>
      </c>
      <c r="S23" s="75">
        <f t="shared" si="1"/>
        <v>199.53</v>
      </c>
    </row>
    <row r="24" ht="15.75" spans="1:19">
      <c r="A24" s="10">
        <v>21</v>
      </c>
      <c r="B24" s="11">
        <v>37.7184</v>
      </c>
      <c r="C24" s="12">
        <v>37.0432</v>
      </c>
      <c r="D24" s="13">
        <v>43.268</v>
      </c>
      <c r="E24" s="12">
        <v>43.6146</v>
      </c>
      <c r="F24" s="19">
        <v>51.8015</v>
      </c>
      <c r="G24" s="21">
        <v>54.5081</v>
      </c>
      <c r="H24" s="20">
        <v>32.7039</v>
      </c>
      <c r="I24" s="57">
        <v>29.9027</v>
      </c>
      <c r="J24" s="60">
        <v>7.4884</v>
      </c>
      <c r="K24" s="61">
        <v>7.387</v>
      </c>
      <c r="L24" s="60">
        <v>9.227</v>
      </c>
      <c r="M24" s="61">
        <v>10.3899</v>
      </c>
      <c r="N24" s="60">
        <v>9.7352</v>
      </c>
      <c r="O24" s="62">
        <v>8.9122</v>
      </c>
      <c r="P24" s="63">
        <v>3.9429</v>
      </c>
      <c r="Q24" s="58">
        <v>3.8615</v>
      </c>
      <c r="R24" s="56">
        <f t="shared" si="0"/>
        <v>195.8853</v>
      </c>
      <c r="S24" s="75">
        <f t="shared" si="1"/>
        <v>195.6192</v>
      </c>
    </row>
    <row r="25" ht="15.75" spans="1:19">
      <c r="A25" s="10">
        <v>22</v>
      </c>
      <c r="B25" s="11">
        <v>36.8832</v>
      </c>
      <c r="C25" s="12">
        <v>36.0672</v>
      </c>
      <c r="D25" s="13">
        <v>42.8996</v>
      </c>
      <c r="E25" s="12">
        <v>43.6304</v>
      </c>
      <c r="F25" s="19">
        <v>51.8562</v>
      </c>
      <c r="G25" s="21">
        <v>56.1389</v>
      </c>
      <c r="H25" s="20">
        <v>33.9677</v>
      </c>
      <c r="I25" s="57">
        <v>28.2284</v>
      </c>
      <c r="J25" s="60">
        <v>7.4302</v>
      </c>
      <c r="K25" s="61">
        <v>7.6174</v>
      </c>
      <c r="L25" s="60">
        <v>9.1144</v>
      </c>
      <c r="M25" s="61">
        <v>10.9832</v>
      </c>
      <c r="N25" s="60">
        <v>9.3338</v>
      </c>
      <c r="O25" s="62">
        <v>7.8835</v>
      </c>
      <c r="P25" s="63">
        <v>4.057</v>
      </c>
      <c r="Q25" s="58">
        <v>3.8581</v>
      </c>
      <c r="R25" s="56">
        <f t="shared" si="0"/>
        <v>195.5421</v>
      </c>
      <c r="S25" s="75">
        <f t="shared" si="1"/>
        <v>194.4071</v>
      </c>
    </row>
    <row r="26" ht="15.75" spans="1:19">
      <c r="A26" s="10">
        <v>23</v>
      </c>
      <c r="B26" s="11">
        <v>36.9728</v>
      </c>
      <c r="C26" s="12">
        <v>37.0688</v>
      </c>
      <c r="D26" s="13">
        <v>42.3988</v>
      </c>
      <c r="E26" s="12">
        <v>42.695</v>
      </c>
      <c r="F26" s="19">
        <v>52.4192</v>
      </c>
      <c r="G26" s="21">
        <v>52.1755</v>
      </c>
      <c r="H26" s="20">
        <v>31.7555</v>
      </c>
      <c r="I26" s="57">
        <v>29.7989</v>
      </c>
      <c r="J26" s="60">
        <v>7.0653</v>
      </c>
      <c r="K26" s="61">
        <v>7.3455</v>
      </c>
      <c r="L26" s="60">
        <v>8.9143</v>
      </c>
      <c r="M26" s="61">
        <v>10.3816</v>
      </c>
      <c r="N26" s="60">
        <v>9.7821</v>
      </c>
      <c r="O26" s="62">
        <v>9.2653</v>
      </c>
      <c r="P26" s="63">
        <v>3.8711</v>
      </c>
      <c r="Q26" s="58">
        <v>3.8596</v>
      </c>
      <c r="R26" s="56">
        <f t="shared" si="0"/>
        <v>193.1791</v>
      </c>
      <c r="S26" s="75">
        <f t="shared" si="1"/>
        <v>192.5902</v>
      </c>
    </row>
    <row r="27" ht="15.75" spans="1:19">
      <c r="A27" s="10">
        <v>24</v>
      </c>
      <c r="B27" s="11">
        <v>36.928</v>
      </c>
      <c r="C27" s="12">
        <v>35.8816</v>
      </c>
      <c r="D27" s="13">
        <v>40.1832</v>
      </c>
      <c r="E27" s="12">
        <v>40.5904</v>
      </c>
      <c r="F27" s="19">
        <v>52.7704</v>
      </c>
      <c r="G27" s="21">
        <v>55.9213</v>
      </c>
      <c r="H27" s="20">
        <v>33.9426</v>
      </c>
      <c r="I27" s="57">
        <v>29.9017</v>
      </c>
      <c r="J27" s="60">
        <v>7.3251</v>
      </c>
      <c r="K27" s="61">
        <v>7.0392</v>
      </c>
      <c r="L27" s="60">
        <v>8.7681</v>
      </c>
      <c r="M27" s="61">
        <v>10.5732</v>
      </c>
      <c r="N27" s="60">
        <v>9.7988</v>
      </c>
      <c r="O27" s="62">
        <v>8.1456</v>
      </c>
      <c r="P27" s="63">
        <v>3.8679</v>
      </c>
      <c r="Q27" s="58">
        <v>3.8761</v>
      </c>
      <c r="R27" s="56">
        <f t="shared" si="0"/>
        <v>193.5841</v>
      </c>
      <c r="S27" s="75">
        <f t="shared" si="1"/>
        <v>191.9291</v>
      </c>
    </row>
    <row r="28" ht="15.75" spans="1:19">
      <c r="A28" s="10">
        <v>25</v>
      </c>
      <c r="B28" s="11">
        <v>36.7872</v>
      </c>
      <c r="C28" s="12">
        <v>36.0576</v>
      </c>
      <c r="D28" s="13">
        <v>41.888</v>
      </c>
      <c r="E28" s="12">
        <v>43.215</v>
      </c>
      <c r="F28" s="19">
        <v>51.9085</v>
      </c>
      <c r="G28" s="21">
        <v>57.1581</v>
      </c>
      <c r="H28" s="20">
        <v>34.4459</v>
      </c>
      <c r="I28" s="57">
        <v>30.3326</v>
      </c>
      <c r="J28" s="60">
        <v>7.2568</v>
      </c>
      <c r="K28" s="61">
        <v>7.2448</v>
      </c>
      <c r="L28" s="60">
        <v>8.6254</v>
      </c>
      <c r="M28" s="61">
        <v>10.4384</v>
      </c>
      <c r="N28" s="60">
        <v>10.0247</v>
      </c>
      <c r="O28" s="62">
        <v>9.7247</v>
      </c>
      <c r="P28" s="63">
        <v>4.117</v>
      </c>
      <c r="Q28" s="58">
        <v>3.8717</v>
      </c>
      <c r="R28" s="56">
        <f t="shared" si="0"/>
        <v>195.0535</v>
      </c>
      <c r="S28" s="75">
        <f t="shared" si="1"/>
        <v>198.0429</v>
      </c>
    </row>
    <row r="29" ht="15.75" spans="1:19">
      <c r="A29" s="10">
        <v>26</v>
      </c>
      <c r="B29" s="11">
        <v>37.0976</v>
      </c>
      <c r="C29" s="12">
        <v>35.76</v>
      </c>
      <c r="D29" s="13">
        <v>40.4808</v>
      </c>
      <c r="E29" s="12">
        <v>42.42</v>
      </c>
      <c r="F29" s="19">
        <v>52.5119</v>
      </c>
      <c r="G29" s="21">
        <v>59.0271</v>
      </c>
      <c r="H29" s="23">
        <v>32.5061</v>
      </c>
      <c r="I29" s="18">
        <v>33.6771</v>
      </c>
      <c r="J29" s="60">
        <v>7.173</v>
      </c>
      <c r="K29" s="61">
        <v>7.2057</v>
      </c>
      <c r="L29" s="60">
        <v>9.0258</v>
      </c>
      <c r="M29" s="61">
        <v>10.9346</v>
      </c>
      <c r="N29" s="60">
        <v>9.8652</v>
      </c>
      <c r="O29" s="62">
        <v>9.6068</v>
      </c>
      <c r="P29" s="63">
        <v>4.3674</v>
      </c>
      <c r="Q29" s="58">
        <v>3.8569</v>
      </c>
      <c r="R29" s="56">
        <f t="shared" si="0"/>
        <v>193.0278</v>
      </c>
      <c r="S29" s="75">
        <f t="shared" si="1"/>
        <v>202.4882</v>
      </c>
    </row>
    <row r="30" ht="15.75" spans="1:19">
      <c r="A30" s="10">
        <v>27</v>
      </c>
      <c r="B30" s="11">
        <v>36.8544</v>
      </c>
      <c r="C30" s="12">
        <v>36.2944</v>
      </c>
      <c r="D30" s="13">
        <v>42.808</v>
      </c>
      <c r="E30" s="18">
        <v>41.0904</v>
      </c>
      <c r="F30" s="19">
        <v>53.1229</v>
      </c>
      <c r="G30" s="18">
        <v>57.9058</v>
      </c>
      <c r="H30" s="23">
        <v>32.4181</v>
      </c>
      <c r="I30" s="18">
        <v>30.8597</v>
      </c>
      <c r="J30" s="60">
        <v>7.1565</v>
      </c>
      <c r="K30" s="64">
        <v>7.2256</v>
      </c>
      <c r="L30" s="60">
        <v>8.9367</v>
      </c>
      <c r="M30" s="64">
        <v>11.1028</v>
      </c>
      <c r="N30" s="60">
        <v>9.8113</v>
      </c>
      <c r="O30" s="65">
        <v>9.0644</v>
      </c>
      <c r="P30" s="63">
        <v>4.3144</v>
      </c>
      <c r="Q30" s="58">
        <v>3.828</v>
      </c>
      <c r="R30" s="56">
        <f t="shared" si="0"/>
        <v>195.4223</v>
      </c>
      <c r="S30" s="75">
        <f t="shared" si="1"/>
        <v>197.3711</v>
      </c>
    </row>
    <row r="31" ht="15.75" spans="1:19">
      <c r="A31" s="10">
        <v>28</v>
      </c>
      <c r="B31" s="11">
        <v>37.696</v>
      </c>
      <c r="C31" s="12">
        <v>36.4512</v>
      </c>
      <c r="D31" s="13">
        <v>42.1836</v>
      </c>
      <c r="E31" s="18">
        <v>42.6104</v>
      </c>
      <c r="F31" s="19">
        <v>48.3946</v>
      </c>
      <c r="G31" s="18">
        <v>58.6025</v>
      </c>
      <c r="H31" s="23">
        <v>32.5304</v>
      </c>
      <c r="I31" s="18">
        <v>30.2881</v>
      </c>
      <c r="J31" s="60">
        <v>7.1901</v>
      </c>
      <c r="K31" s="64">
        <v>7.3556</v>
      </c>
      <c r="L31" s="60">
        <v>8.9093</v>
      </c>
      <c r="M31" s="64">
        <v>10.9761</v>
      </c>
      <c r="N31" s="60">
        <v>10.4069</v>
      </c>
      <c r="O31" s="65">
        <v>9.9981</v>
      </c>
      <c r="P31" s="63">
        <v>4.2744</v>
      </c>
      <c r="Q31" s="58">
        <v>3.9195</v>
      </c>
      <c r="R31" s="56">
        <f t="shared" si="0"/>
        <v>191.5853</v>
      </c>
      <c r="S31" s="75">
        <f t="shared" si="1"/>
        <v>200.2015</v>
      </c>
    </row>
    <row r="32" ht="15.75" spans="1:19">
      <c r="A32" s="10">
        <v>29</v>
      </c>
      <c r="B32" s="11">
        <v>37.2</v>
      </c>
      <c r="C32" s="12">
        <v>35.8176</v>
      </c>
      <c r="D32" s="13">
        <v>41.9028</v>
      </c>
      <c r="E32" s="18">
        <v>42.4504</v>
      </c>
      <c r="F32" s="19">
        <v>50.4651</v>
      </c>
      <c r="G32" s="18">
        <v>58.007</v>
      </c>
      <c r="H32" s="23">
        <v>32.6959</v>
      </c>
      <c r="I32" s="18">
        <v>31.4842</v>
      </c>
      <c r="J32" s="60">
        <v>6.9755</v>
      </c>
      <c r="K32" s="64">
        <v>7.4135</v>
      </c>
      <c r="L32" s="60">
        <v>9.0015</v>
      </c>
      <c r="M32" s="64">
        <v>11.4541</v>
      </c>
      <c r="N32" s="60">
        <v>10.3611</v>
      </c>
      <c r="O32" s="65">
        <v>9.5703</v>
      </c>
      <c r="P32" s="63">
        <v>4.1145</v>
      </c>
      <c r="Q32" s="58">
        <v>3.948</v>
      </c>
      <c r="R32" s="56">
        <f t="shared" si="0"/>
        <v>192.7164</v>
      </c>
      <c r="S32" s="75">
        <f t="shared" si="1"/>
        <v>200.1451</v>
      </c>
    </row>
    <row r="33" ht="15.75" spans="1:19">
      <c r="A33" s="10">
        <v>30</v>
      </c>
      <c r="B33" s="11">
        <v>37.264</v>
      </c>
      <c r="C33" s="12">
        <v>36.368</v>
      </c>
      <c r="D33" s="13">
        <v>42.1392</v>
      </c>
      <c r="E33" s="18">
        <v>42.5242</v>
      </c>
      <c r="F33" s="19">
        <v>50.2009</v>
      </c>
      <c r="G33" s="18">
        <v>58.1646</v>
      </c>
      <c r="H33" s="23">
        <v>32.6058</v>
      </c>
      <c r="I33" s="18">
        <v>31.4047</v>
      </c>
      <c r="J33" s="60">
        <v>6.7684</v>
      </c>
      <c r="K33" s="64">
        <v>7.1051</v>
      </c>
      <c r="L33" s="60">
        <v>8.9954</v>
      </c>
      <c r="M33" s="64">
        <v>10.9816</v>
      </c>
      <c r="N33" s="60">
        <v>10.6914</v>
      </c>
      <c r="O33" s="65">
        <v>9.2252</v>
      </c>
      <c r="P33" s="63">
        <v>3.8832</v>
      </c>
      <c r="Q33" s="58">
        <v>3.9985</v>
      </c>
      <c r="R33" s="56">
        <f t="shared" si="0"/>
        <v>192.5483</v>
      </c>
      <c r="S33" s="75">
        <f t="shared" si="1"/>
        <v>199.7719</v>
      </c>
    </row>
    <row r="34" ht="15.75" spans="1:19">
      <c r="A34" s="10">
        <v>31</v>
      </c>
      <c r="B34" s="11">
        <v>36.9632</v>
      </c>
      <c r="C34" s="12">
        <v>36.848</v>
      </c>
      <c r="D34" s="13">
        <v>44.2248</v>
      </c>
      <c r="E34" s="18">
        <v>42.2504</v>
      </c>
      <c r="F34" s="19">
        <v>53.5627</v>
      </c>
      <c r="G34" s="18">
        <v>56.0406</v>
      </c>
      <c r="H34" s="23">
        <v>32.5626</v>
      </c>
      <c r="I34" s="18">
        <v>31.1647</v>
      </c>
      <c r="J34" s="60">
        <v>6.7945</v>
      </c>
      <c r="K34" s="64">
        <v>7.2402</v>
      </c>
      <c r="L34" s="60">
        <v>9.3903</v>
      </c>
      <c r="M34" s="64">
        <v>10.8235</v>
      </c>
      <c r="N34" s="60">
        <v>10.6145</v>
      </c>
      <c r="O34" s="65">
        <v>9.3552</v>
      </c>
      <c r="P34" s="63">
        <v>3.9123</v>
      </c>
      <c r="Q34" s="58">
        <v>4.0012</v>
      </c>
      <c r="R34" s="56">
        <f t="shared" si="0"/>
        <v>198.0249</v>
      </c>
      <c r="S34" s="75">
        <f t="shared" si="1"/>
        <v>197.7238</v>
      </c>
    </row>
    <row r="35" ht="16.5" spans="1:19">
      <c r="A35" s="24"/>
      <c r="B35" s="25"/>
      <c r="C35" s="26"/>
      <c r="D35" s="27"/>
      <c r="E35" s="28"/>
      <c r="F35" s="29"/>
      <c r="G35" s="28"/>
      <c r="H35" s="30"/>
      <c r="I35" s="66"/>
      <c r="J35" s="67"/>
      <c r="K35" s="28"/>
      <c r="L35" s="67"/>
      <c r="M35" s="28"/>
      <c r="N35" s="67"/>
      <c r="O35" s="68"/>
      <c r="P35" s="69"/>
      <c r="Q35" s="68"/>
      <c r="R35" s="69"/>
      <c r="S35" s="76"/>
    </row>
    <row r="36" ht="15.75" spans="1:19">
      <c r="A36" s="31" t="s">
        <v>19</v>
      </c>
      <c r="B36" s="32">
        <f t="shared" ref="B36:R36" si="2">SUM(B4:B34)</f>
        <v>1143.1968</v>
      </c>
      <c r="C36" s="33">
        <f t="shared" si="2"/>
        <v>1121.5616</v>
      </c>
      <c r="D36" s="34">
        <f t="shared" si="2"/>
        <v>1322.0532</v>
      </c>
      <c r="E36" s="33">
        <f t="shared" si="2"/>
        <v>1326.714</v>
      </c>
      <c r="F36" s="32">
        <f t="shared" si="2"/>
        <v>1633.1341</v>
      </c>
      <c r="G36" s="35">
        <f t="shared" si="2"/>
        <v>1752.3377</v>
      </c>
      <c r="H36" s="36">
        <f t="shared" si="2"/>
        <v>1042.5444</v>
      </c>
      <c r="I36" s="35">
        <f t="shared" si="2"/>
        <v>944.266</v>
      </c>
      <c r="J36" s="34">
        <f t="shared" si="2"/>
        <v>224.0791</v>
      </c>
      <c r="K36" s="35">
        <f t="shared" si="2"/>
        <v>229.405</v>
      </c>
      <c r="L36" s="32">
        <f t="shared" si="2"/>
        <v>282.7001</v>
      </c>
      <c r="M36" s="33">
        <f t="shared" si="2"/>
        <v>325.7598</v>
      </c>
      <c r="N36" s="34">
        <f t="shared" si="2"/>
        <v>299.5681</v>
      </c>
      <c r="O36" s="70">
        <f t="shared" si="2"/>
        <v>287.241</v>
      </c>
      <c r="P36" s="32">
        <f t="shared" si="2"/>
        <v>122.9374</v>
      </c>
      <c r="Q36" s="70">
        <f t="shared" si="2"/>
        <v>117.5595</v>
      </c>
      <c r="R36" s="32">
        <f t="shared" si="2"/>
        <v>6070.2132</v>
      </c>
      <c r="S36" s="33">
        <f t="shared" ref="S36" si="3">SUM(S4:S34)</f>
        <v>6104.8446</v>
      </c>
    </row>
    <row r="37" ht="15.75" spans="1:19">
      <c r="A37" s="37" t="s">
        <v>65</v>
      </c>
      <c r="B37" s="38">
        <f t="shared" ref="B37:S37" si="4">AVERAGE(B4:B34)</f>
        <v>36.8773161290323</v>
      </c>
      <c r="C37" s="39">
        <f t="shared" si="4"/>
        <v>36.1794064516129</v>
      </c>
      <c r="D37" s="40">
        <f t="shared" si="4"/>
        <v>42.6468774193548</v>
      </c>
      <c r="E37" s="39">
        <f t="shared" si="4"/>
        <v>42.7972258064516</v>
      </c>
      <c r="F37" s="38">
        <f t="shared" si="4"/>
        <v>52.6817451612903</v>
      </c>
      <c r="G37" s="41">
        <f t="shared" si="4"/>
        <v>56.5270225806452</v>
      </c>
      <c r="H37" s="42">
        <f t="shared" si="4"/>
        <v>33.630464516129</v>
      </c>
      <c r="I37" s="41">
        <f t="shared" si="4"/>
        <v>30.4601935483871</v>
      </c>
      <c r="J37" s="40">
        <f t="shared" si="4"/>
        <v>7.22835806451613</v>
      </c>
      <c r="K37" s="41">
        <f t="shared" si="4"/>
        <v>7.40016129032258</v>
      </c>
      <c r="L37" s="38">
        <f t="shared" si="4"/>
        <v>9.11935806451613</v>
      </c>
      <c r="M37" s="41">
        <f t="shared" si="4"/>
        <v>10.5083806451613</v>
      </c>
      <c r="N37" s="40">
        <f t="shared" si="4"/>
        <v>9.66348709677419</v>
      </c>
      <c r="O37" s="71">
        <f t="shared" si="4"/>
        <v>9.26583870967742</v>
      </c>
      <c r="P37" s="38">
        <f t="shared" si="4"/>
        <v>3.96572258064516</v>
      </c>
      <c r="Q37" s="71">
        <f t="shared" si="4"/>
        <v>3.79224193548387</v>
      </c>
      <c r="R37" s="38">
        <f t="shared" si="4"/>
        <v>195.813329032258</v>
      </c>
      <c r="S37" s="39">
        <f t="shared" si="4"/>
        <v>196.930470967742</v>
      </c>
    </row>
    <row r="38" ht="15.75" spans="1:19">
      <c r="A38" s="43" t="s">
        <v>66</v>
      </c>
      <c r="B38" s="38">
        <f t="shared" ref="B38:S38" si="5">MAX(B4:B34)</f>
        <v>37.7184</v>
      </c>
      <c r="C38" s="39">
        <f t="shared" si="5"/>
        <v>38.0384</v>
      </c>
      <c r="D38" s="40">
        <f t="shared" si="5"/>
        <v>44.9244</v>
      </c>
      <c r="E38" s="39">
        <f t="shared" si="5"/>
        <v>44.4104</v>
      </c>
      <c r="F38" s="38">
        <f t="shared" si="5"/>
        <v>54.8228</v>
      </c>
      <c r="G38" s="44">
        <f t="shared" si="5"/>
        <v>60.8024</v>
      </c>
      <c r="H38" s="45">
        <f t="shared" si="5"/>
        <v>38.6597</v>
      </c>
      <c r="I38" s="41">
        <f t="shared" si="5"/>
        <v>34.1989</v>
      </c>
      <c r="J38" s="40">
        <f t="shared" si="5"/>
        <v>7.5893</v>
      </c>
      <c r="K38" s="41">
        <f t="shared" si="5"/>
        <v>7.883</v>
      </c>
      <c r="L38" s="38">
        <f t="shared" si="5"/>
        <v>9.7611</v>
      </c>
      <c r="M38" s="41">
        <f t="shared" si="5"/>
        <v>11.4541</v>
      </c>
      <c r="N38" s="40">
        <f t="shared" si="5"/>
        <v>10.6914</v>
      </c>
      <c r="O38" s="71">
        <f t="shared" si="5"/>
        <v>9.9981</v>
      </c>
      <c r="P38" s="38">
        <f t="shared" si="5"/>
        <v>4.3674</v>
      </c>
      <c r="Q38" s="71">
        <f t="shared" si="5"/>
        <v>4.0012</v>
      </c>
      <c r="R38" s="38">
        <f t="shared" si="5"/>
        <v>202.2027</v>
      </c>
      <c r="S38" s="39">
        <f t="shared" si="5"/>
        <v>202.4882</v>
      </c>
    </row>
    <row r="39" ht="16.5" spans="1:19">
      <c r="A39" s="46" t="s">
        <v>67</v>
      </c>
      <c r="B39" s="47">
        <f t="shared" ref="B39:S39" si="6">MIN(B4:B34)</f>
        <v>35.9936</v>
      </c>
      <c r="C39" s="48">
        <f t="shared" si="6"/>
        <v>32.4416</v>
      </c>
      <c r="D39" s="49">
        <f t="shared" si="6"/>
        <v>40.1832</v>
      </c>
      <c r="E39" s="48">
        <f t="shared" si="6"/>
        <v>40.1704</v>
      </c>
      <c r="F39" s="47">
        <f t="shared" si="6"/>
        <v>48.3946</v>
      </c>
      <c r="G39" s="50">
        <f t="shared" si="6"/>
        <v>52.1755</v>
      </c>
      <c r="H39" s="51">
        <f t="shared" si="6"/>
        <v>31.7555</v>
      </c>
      <c r="I39" s="72">
        <f t="shared" si="6"/>
        <v>26.9237</v>
      </c>
      <c r="J39" s="49">
        <f t="shared" si="6"/>
        <v>5.6285</v>
      </c>
      <c r="K39" s="72">
        <f t="shared" si="6"/>
        <v>7.0392</v>
      </c>
      <c r="L39" s="47">
        <f t="shared" si="6"/>
        <v>8.3771</v>
      </c>
      <c r="M39" s="72">
        <f t="shared" si="6"/>
        <v>9.71</v>
      </c>
      <c r="N39" s="49">
        <f t="shared" si="6"/>
        <v>8.8674</v>
      </c>
      <c r="O39" s="73">
        <f t="shared" si="6"/>
        <v>7.8835</v>
      </c>
      <c r="P39" s="47">
        <f t="shared" si="6"/>
        <v>3.7069</v>
      </c>
      <c r="Q39" s="73">
        <f t="shared" si="6"/>
        <v>3.3367</v>
      </c>
      <c r="R39" s="47">
        <f t="shared" si="6"/>
        <v>191.5853</v>
      </c>
      <c r="S39" s="48">
        <f t="shared" si="6"/>
        <v>191.9291</v>
      </c>
    </row>
  </sheetData>
  <mergeCells count="11">
    <mergeCell ref="A1:S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K41"/>
  <sheetViews>
    <sheetView zoomScale="115" zoomScaleNormal="115" workbookViewId="0">
      <pane xSplit="1" ySplit="3" topLeftCell="X4" activePane="bottomRight" state="frozenSplit"/>
      <selection/>
      <selection pane="topRight"/>
      <selection pane="bottomLeft"/>
      <selection pane="bottomRight" activeCell="AK35" sqref="AK35"/>
    </sheetView>
  </sheetViews>
  <sheetFormatPr defaultColWidth="9" defaultRowHeight="13.5"/>
  <cols>
    <col min="1" max="1" width="15.2166666666667" style="89" customWidth="1"/>
    <col min="2" max="16" width="8.66666666666667" style="194" customWidth="1"/>
    <col min="17" max="17" width="7.66666666666667" style="194" customWidth="1"/>
    <col min="18" max="25" width="8.66666666666667" style="194" customWidth="1"/>
    <col min="26" max="26" width="9.44166666666667" style="77" customWidth="1"/>
    <col min="27" max="27" width="8.66666666666667" style="194" customWidth="1"/>
    <col min="28" max="28" width="9.10833333333333" style="77" customWidth="1"/>
    <col min="29" max="34" width="8.66666666666667" style="194" customWidth="1"/>
    <col min="35" max="37" width="8.66666666666667" customWidth="1"/>
  </cols>
  <sheetData>
    <row r="1" s="89" customFormat="1" ht="48.75" customHeight="1" spans="1:37">
      <c r="A1" s="2" t="s">
        <v>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4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36.1056</v>
      </c>
      <c r="C4" s="206">
        <v>30.7072</v>
      </c>
      <c r="D4" s="207">
        <f>(C4-B4)/B4</f>
        <v>-0.149516972436409</v>
      </c>
      <c r="E4" s="208">
        <v>39.0319</v>
      </c>
      <c r="F4" s="209">
        <v>30.2739</v>
      </c>
      <c r="G4" s="207">
        <f>(F4-E4)/E4</f>
        <v>-0.224380570763914</v>
      </c>
      <c r="H4" s="210">
        <v>54.0589</v>
      </c>
      <c r="I4" s="209">
        <v>46.6272</v>
      </c>
      <c r="J4" s="207">
        <f>(I4-H4)/H4</f>
        <v>-0.137474125444654</v>
      </c>
      <c r="K4" s="208">
        <v>34.073</v>
      </c>
      <c r="L4" s="244">
        <v>25.593</v>
      </c>
      <c r="M4" s="207">
        <f>(L4-K4)/K4</f>
        <v>-0.248877410266193</v>
      </c>
      <c r="N4" s="245">
        <v>7.3817</v>
      </c>
      <c r="O4" s="244">
        <v>6.4311</v>
      </c>
      <c r="P4" s="207">
        <f>(O4-N4)/N4</f>
        <v>-0.128777923784494</v>
      </c>
      <c r="Q4" s="223">
        <v>9.036</v>
      </c>
      <c r="R4" s="244">
        <v>8.509</v>
      </c>
      <c r="S4" s="207">
        <f>(R4-Q4)/Q4</f>
        <v>-0.0583222664895971</v>
      </c>
      <c r="T4" s="208">
        <v>8.874</v>
      </c>
      <c r="U4" s="244">
        <v>4.8516</v>
      </c>
      <c r="V4" s="207">
        <f>(U4-T4)/T4</f>
        <v>-0.453279242731575</v>
      </c>
      <c r="W4" s="245">
        <v>3.641</v>
      </c>
      <c r="X4" s="244">
        <v>2.9172</v>
      </c>
      <c r="Y4" s="207">
        <f>(X4-W4)/W4</f>
        <v>-0.198791540785499</v>
      </c>
      <c r="Z4" s="286">
        <v>0.8627</v>
      </c>
      <c r="AA4" s="244">
        <v>1.6715</v>
      </c>
      <c r="AB4" s="207">
        <f>(AA4-Z4)/Z4</f>
        <v>0.937521734090646</v>
      </c>
      <c r="AC4" s="254">
        <f t="shared" ref="AC4:AC32" si="0">B4+E4+H4+K4</f>
        <v>163.2694</v>
      </c>
      <c r="AD4" s="255">
        <f t="shared" ref="AD4:AD31" si="1">C4+F4+I4+L4</f>
        <v>133.2013</v>
      </c>
      <c r="AE4" s="207">
        <f>(AD4-AC4)/AC4</f>
        <v>-0.184162494625447</v>
      </c>
      <c r="AF4" s="254">
        <f>N4+Q4+T4+W4+Z4</f>
        <v>29.7954</v>
      </c>
      <c r="AG4" s="255">
        <f>O4+R4+U4+X4+AA4</f>
        <v>24.3804</v>
      </c>
      <c r="AH4" s="207">
        <f>(AG4-AF4)/AF4</f>
        <v>-0.181739463138605</v>
      </c>
      <c r="AI4" s="271">
        <f>AC4+AF4</f>
        <v>193.0648</v>
      </c>
      <c r="AJ4" s="255">
        <f>AD4+AG4</f>
        <v>157.5817</v>
      </c>
      <c r="AK4" s="207">
        <f>(AJ4-AI4)/AI4</f>
        <v>-0.183788551823015</v>
      </c>
    </row>
    <row r="5" s="193" customFormat="1" ht="20.1" customHeight="1" spans="1:37">
      <c r="A5" s="10">
        <v>2</v>
      </c>
      <c r="B5" s="211">
        <v>36.112</v>
      </c>
      <c r="C5" s="206">
        <v>33.7408</v>
      </c>
      <c r="D5" s="212">
        <f t="shared" ref="D5:D38" si="2">(C5-B5)/B5</f>
        <v>-0.0656623836951706</v>
      </c>
      <c r="E5" s="213">
        <v>40.0424</v>
      </c>
      <c r="F5" s="209">
        <v>29.1177</v>
      </c>
      <c r="G5" s="207">
        <f t="shared" ref="G5:G38" si="3">(F5-E5)/E5</f>
        <v>-0.27282830199988</v>
      </c>
      <c r="H5" s="213">
        <v>52.7318</v>
      </c>
      <c r="I5" s="209">
        <v>47.0035</v>
      </c>
      <c r="J5" s="207">
        <f t="shared" ref="J5:J38" si="4">(I5-H5)/H5</f>
        <v>-0.108630845144675</v>
      </c>
      <c r="K5" s="213">
        <v>33.506</v>
      </c>
      <c r="L5" s="244">
        <v>26.935</v>
      </c>
      <c r="M5" s="207">
        <f t="shared" ref="M5:M38" si="5">(L5-K5)/K5</f>
        <v>-0.19611412881275</v>
      </c>
      <c r="N5" s="215">
        <v>7.2847</v>
      </c>
      <c r="O5" s="244">
        <v>6.7027</v>
      </c>
      <c r="P5" s="207">
        <f t="shared" ref="P5:P38" si="6">(O5-N5)/N5</f>
        <v>-0.0798934753661784</v>
      </c>
      <c r="Q5" s="215">
        <v>9.0596</v>
      </c>
      <c r="R5" s="244">
        <v>8.024</v>
      </c>
      <c r="S5" s="207">
        <f t="shared" ref="S5:S38" si="7">(R5-Q5)/Q5</f>
        <v>-0.114309682546691</v>
      </c>
      <c r="T5" s="213">
        <v>8.9207</v>
      </c>
      <c r="U5" s="244">
        <v>6.4359</v>
      </c>
      <c r="V5" s="207">
        <f t="shared" ref="V5:V38" si="8">(U5-T5)/T5</f>
        <v>-0.278543163653077</v>
      </c>
      <c r="W5" s="215">
        <v>3.7098</v>
      </c>
      <c r="X5" s="244">
        <v>3.0552</v>
      </c>
      <c r="Y5" s="207">
        <f t="shared" ref="Y5:Y38" si="9">(X5-W5)/W5</f>
        <v>-0.176451560731037</v>
      </c>
      <c r="Z5" s="287">
        <v>0.9544</v>
      </c>
      <c r="AA5" s="257">
        <v>1.8134</v>
      </c>
      <c r="AB5" s="207">
        <f t="shared" ref="AB5:AB34" si="10">(AA5-Z5)/Z5</f>
        <v>0.900041911148365</v>
      </c>
      <c r="AC5" s="254">
        <f t="shared" si="0"/>
        <v>162.3922</v>
      </c>
      <c r="AD5" s="255">
        <f t="shared" si="1"/>
        <v>136.797</v>
      </c>
      <c r="AE5" s="207">
        <f t="shared" ref="AE5:AE38" si="11">(AD5-AC5)/AC5</f>
        <v>-0.157613481435685</v>
      </c>
      <c r="AF5" s="254">
        <f t="shared" ref="AF5:AF32" si="12">N5+Q5+T5+W5+Z5</f>
        <v>29.9292</v>
      </c>
      <c r="AG5" s="255">
        <f t="shared" ref="AG5:AG34" si="13">O5+R5+U5+X5+AA5</f>
        <v>26.0312</v>
      </c>
      <c r="AH5" s="207">
        <f t="shared" ref="AH5:AH38" si="14">(AG5-AF5)/AF5</f>
        <v>-0.130240701388611</v>
      </c>
      <c r="AI5" s="271">
        <f t="shared" ref="AI5:AJ38" si="15">AC5+AF5</f>
        <v>192.3214</v>
      </c>
      <c r="AJ5" s="255">
        <f t="shared" si="15"/>
        <v>162.8282</v>
      </c>
      <c r="AK5" s="207">
        <f t="shared" ref="AK5:AK38" si="16">(AJ5-AI5)/AI5</f>
        <v>-0.153353708947626</v>
      </c>
    </row>
    <row r="6" s="193" customFormat="1" ht="20.1" customHeight="1" spans="1:37">
      <c r="A6" s="10">
        <v>3</v>
      </c>
      <c r="B6" s="211">
        <v>36.4</v>
      </c>
      <c r="C6" s="206">
        <v>33.8752</v>
      </c>
      <c r="D6" s="212">
        <f t="shared" si="2"/>
        <v>-0.0693626373626373</v>
      </c>
      <c r="E6" s="214">
        <v>39.5849</v>
      </c>
      <c r="F6" s="209">
        <v>30.3283</v>
      </c>
      <c r="G6" s="207">
        <f t="shared" si="3"/>
        <v>-0.233841692160394</v>
      </c>
      <c r="H6" s="214">
        <v>51.8629</v>
      </c>
      <c r="I6" s="209">
        <v>46.1417</v>
      </c>
      <c r="J6" s="207">
        <f t="shared" si="4"/>
        <v>-0.110313923826088</v>
      </c>
      <c r="K6" s="214">
        <v>33.025</v>
      </c>
      <c r="L6" s="244">
        <v>26.79</v>
      </c>
      <c r="M6" s="207">
        <f t="shared" si="5"/>
        <v>-0.188796366389099</v>
      </c>
      <c r="N6" s="211">
        <v>7.2653</v>
      </c>
      <c r="O6" s="244">
        <v>6.208</v>
      </c>
      <c r="P6" s="207">
        <f t="shared" si="6"/>
        <v>-0.145527369826435</v>
      </c>
      <c r="Q6" s="211">
        <v>8.9243</v>
      </c>
      <c r="R6" s="244">
        <v>8.0651</v>
      </c>
      <c r="S6" s="207">
        <f t="shared" si="7"/>
        <v>-0.096276458657822</v>
      </c>
      <c r="T6" s="214">
        <v>8.6188</v>
      </c>
      <c r="U6" s="244">
        <v>6.7411</v>
      </c>
      <c r="V6" s="207">
        <f t="shared" si="8"/>
        <v>-0.217860955121363</v>
      </c>
      <c r="W6" s="211">
        <v>3.687</v>
      </c>
      <c r="X6" s="244">
        <v>2.9638</v>
      </c>
      <c r="Y6" s="207">
        <f t="shared" si="9"/>
        <v>-0.196148630322756</v>
      </c>
      <c r="Z6" s="288">
        <v>1.188</v>
      </c>
      <c r="AA6" s="257">
        <v>1.8201</v>
      </c>
      <c r="AB6" s="207">
        <f t="shared" si="10"/>
        <v>0.532070707070707</v>
      </c>
      <c r="AC6" s="254">
        <f t="shared" si="0"/>
        <v>160.8728</v>
      </c>
      <c r="AD6" s="255">
        <f t="shared" si="1"/>
        <v>137.1352</v>
      </c>
      <c r="AE6" s="207">
        <f t="shared" si="11"/>
        <v>-0.147555087000413</v>
      </c>
      <c r="AF6" s="254">
        <f t="shared" si="12"/>
        <v>29.6834</v>
      </c>
      <c r="AG6" s="255">
        <f t="shared" si="13"/>
        <v>25.7981</v>
      </c>
      <c r="AH6" s="207">
        <f t="shared" si="14"/>
        <v>-0.130891339940842</v>
      </c>
      <c r="AI6" s="271">
        <f t="shared" si="15"/>
        <v>190.5562</v>
      </c>
      <c r="AJ6" s="255">
        <f t="shared" si="15"/>
        <v>162.9333</v>
      </c>
      <c r="AK6" s="207">
        <f t="shared" si="16"/>
        <v>-0.144959334831404</v>
      </c>
    </row>
    <row r="7" s="194" customFormat="1" ht="20.1" customHeight="1" spans="1:37">
      <c r="A7" s="10">
        <v>4</v>
      </c>
      <c r="B7" s="215">
        <v>35.6512</v>
      </c>
      <c r="C7" s="206">
        <v>31.4112</v>
      </c>
      <c r="D7" s="212">
        <f t="shared" si="2"/>
        <v>-0.118930078089938</v>
      </c>
      <c r="E7" s="213">
        <v>40.7693</v>
      </c>
      <c r="F7" s="209">
        <v>32.2081</v>
      </c>
      <c r="G7" s="207">
        <f t="shared" si="3"/>
        <v>-0.209991341524137</v>
      </c>
      <c r="H7" s="213">
        <v>51.6953</v>
      </c>
      <c r="I7" s="209">
        <v>46.7166</v>
      </c>
      <c r="J7" s="207">
        <f t="shared" si="4"/>
        <v>-0.0963085619002115</v>
      </c>
      <c r="K7" s="213">
        <v>33.583</v>
      </c>
      <c r="L7" s="244">
        <v>26.968</v>
      </c>
      <c r="M7" s="207">
        <f t="shared" si="5"/>
        <v>-0.196974659798112</v>
      </c>
      <c r="N7" s="215">
        <v>7.3526</v>
      </c>
      <c r="O7" s="244">
        <v>6.6639</v>
      </c>
      <c r="P7" s="207">
        <f t="shared" si="6"/>
        <v>-0.0936675461741425</v>
      </c>
      <c r="Q7" s="215">
        <v>9.0416</v>
      </c>
      <c r="R7" s="244">
        <v>8.3024</v>
      </c>
      <c r="S7" s="207">
        <f t="shared" si="7"/>
        <v>-0.0817554415147762</v>
      </c>
      <c r="T7" s="213">
        <v>8.9522</v>
      </c>
      <c r="U7" s="244">
        <v>5.9563</v>
      </c>
      <c r="V7" s="207">
        <f t="shared" si="8"/>
        <v>-0.334655168561918</v>
      </c>
      <c r="W7" s="215">
        <v>3.7494</v>
      </c>
      <c r="X7" s="244">
        <v>3.0332</v>
      </c>
      <c r="Y7" s="207">
        <f t="shared" si="9"/>
        <v>-0.191017229423374</v>
      </c>
      <c r="Z7" s="287">
        <v>1.2432</v>
      </c>
      <c r="AA7" s="257">
        <v>1.7961</v>
      </c>
      <c r="AB7" s="207">
        <f t="shared" si="10"/>
        <v>0.444739382239382</v>
      </c>
      <c r="AC7" s="254">
        <f t="shared" si="0"/>
        <v>161.6988</v>
      </c>
      <c r="AD7" s="255">
        <f t="shared" si="1"/>
        <v>137.3039</v>
      </c>
      <c r="AE7" s="207">
        <f t="shared" si="11"/>
        <v>-0.15086630203811</v>
      </c>
      <c r="AF7" s="254">
        <f t="shared" si="12"/>
        <v>30.339</v>
      </c>
      <c r="AG7" s="255">
        <f t="shared" si="13"/>
        <v>25.7519</v>
      </c>
      <c r="AH7" s="207">
        <f t="shared" si="14"/>
        <v>-0.151194831734731</v>
      </c>
      <c r="AI7" s="271">
        <f t="shared" si="15"/>
        <v>192.0378</v>
      </c>
      <c r="AJ7" s="255">
        <f t="shared" si="15"/>
        <v>163.0558</v>
      </c>
      <c r="AK7" s="207">
        <f t="shared" si="16"/>
        <v>-0.150918204645127</v>
      </c>
    </row>
    <row r="8" s="194" customFormat="1" ht="20.1" customHeight="1" spans="1:37">
      <c r="A8" s="10">
        <v>5</v>
      </c>
      <c r="B8" s="215">
        <v>36.7008</v>
      </c>
      <c r="C8" s="206">
        <v>31.1904</v>
      </c>
      <c r="D8" s="212">
        <f t="shared" si="2"/>
        <v>-0.150143866073764</v>
      </c>
      <c r="E8" s="213">
        <v>38.6326</v>
      </c>
      <c r="F8" s="209">
        <v>32.9486</v>
      </c>
      <c r="G8" s="207">
        <f t="shared" si="3"/>
        <v>-0.147129626274183</v>
      </c>
      <c r="H8" s="213">
        <v>54.7188</v>
      </c>
      <c r="I8" s="209">
        <v>47.8048</v>
      </c>
      <c r="J8" s="207">
        <f t="shared" si="4"/>
        <v>-0.126355110126684</v>
      </c>
      <c r="K8" s="213">
        <v>33.54</v>
      </c>
      <c r="L8" s="244">
        <v>27.368</v>
      </c>
      <c r="M8" s="207">
        <f t="shared" si="5"/>
        <v>-0.1840190816935</v>
      </c>
      <c r="N8" s="215">
        <v>7.3138</v>
      </c>
      <c r="O8" s="244">
        <v>6.6736</v>
      </c>
      <c r="P8" s="207">
        <f t="shared" si="6"/>
        <v>-0.0875331564986736</v>
      </c>
      <c r="Q8" s="215">
        <v>9.194</v>
      </c>
      <c r="R8" s="244">
        <v>8.8039</v>
      </c>
      <c r="S8" s="207">
        <f t="shared" si="7"/>
        <v>-0.0424298455514466</v>
      </c>
      <c r="T8" s="213">
        <v>9.1332</v>
      </c>
      <c r="U8" s="244">
        <v>5.675</v>
      </c>
      <c r="V8" s="207">
        <f t="shared" si="8"/>
        <v>-0.378640564095826</v>
      </c>
      <c r="W8" s="215">
        <v>3.852</v>
      </c>
      <c r="X8" s="244">
        <v>3.0468</v>
      </c>
      <c r="Y8" s="207">
        <f t="shared" si="9"/>
        <v>-0.209034267912773</v>
      </c>
      <c r="Z8" s="287">
        <v>1.3511</v>
      </c>
      <c r="AA8" s="257">
        <v>1.7859</v>
      </c>
      <c r="AB8" s="207">
        <f t="shared" si="10"/>
        <v>0.321811857005403</v>
      </c>
      <c r="AC8" s="254">
        <f t="shared" si="0"/>
        <v>163.5922</v>
      </c>
      <c r="AD8" s="255">
        <f t="shared" si="1"/>
        <v>139.3118</v>
      </c>
      <c r="AE8" s="207">
        <f t="shared" si="11"/>
        <v>-0.148420279206466</v>
      </c>
      <c r="AF8" s="254">
        <f t="shared" si="12"/>
        <v>30.8441</v>
      </c>
      <c r="AG8" s="255">
        <f t="shared" si="13"/>
        <v>25.9852</v>
      </c>
      <c r="AH8" s="207">
        <f t="shared" si="14"/>
        <v>-0.157530937845487</v>
      </c>
      <c r="AI8" s="271">
        <f t="shared" si="15"/>
        <v>194.4363</v>
      </c>
      <c r="AJ8" s="255">
        <f t="shared" si="15"/>
        <v>165.297</v>
      </c>
      <c r="AK8" s="207">
        <f t="shared" si="16"/>
        <v>-0.149865534367811</v>
      </c>
    </row>
    <row r="9" s="194" customFormat="1" ht="20.1" customHeight="1" spans="1:37">
      <c r="A9" s="10">
        <v>6</v>
      </c>
      <c r="B9" s="215">
        <v>36.3136</v>
      </c>
      <c r="C9" s="206">
        <v>34.1824</v>
      </c>
      <c r="D9" s="212">
        <f t="shared" si="2"/>
        <v>-0.0586887557278816</v>
      </c>
      <c r="E9" s="213">
        <v>41.1981</v>
      </c>
      <c r="F9" s="209">
        <v>32.928</v>
      </c>
      <c r="G9" s="207">
        <f t="shared" si="3"/>
        <v>-0.200739839944075</v>
      </c>
      <c r="H9" s="213">
        <v>55.4815</v>
      </c>
      <c r="I9" s="209">
        <v>49.9902</v>
      </c>
      <c r="J9" s="207">
        <f t="shared" si="4"/>
        <v>-0.0989753341203824</v>
      </c>
      <c r="K9" s="213">
        <v>33.55</v>
      </c>
      <c r="L9" s="244">
        <v>28.243</v>
      </c>
      <c r="M9" s="207">
        <f t="shared" si="5"/>
        <v>-0.158181818181818</v>
      </c>
      <c r="N9" s="215">
        <v>7.3623</v>
      </c>
      <c r="O9" s="244">
        <v>6.8094</v>
      </c>
      <c r="P9" s="207">
        <f t="shared" si="6"/>
        <v>-0.075098814229249</v>
      </c>
      <c r="Q9" s="215">
        <v>9.1131</v>
      </c>
      <c r="R9" s="244">
        <v>8.6042</v>
      </c>
      <c r="S9" s="207">
        <f t="shared" si="7"/>
        <v>-0.0558426879985953</v>
      </c>
      <c r="T9" s="213">
        <v>9.3105</v>
      </c>
      <c r="U9" s="244">
        <v>6.1024</v>
      </c>
      <c r="V9" s="207">
        <f t="shared" si="8"/>
        <v>-0.344567960904355</v>
      </c>
      <c r="W9" s="215">
        <v>3.837</v>
      </c>
      <c r="X9" s="244">
        <v>3.202</v>
      </c>
      <c r="Y9" s="207">
        <f t="shared" si="9"/>
        <v>-0.165493875423508</v>
      </c>
      <c r="Z9" s="287">
        <v>1.4399</v>
      </c>
      <c r="AA9" s="257">
        <v>1.8061</v>
      </c>
      <c r="AB9" s="207">
        <f t="shared" si="10"/>
        <v>0.254323216890062</v>
      </c>
      <c r="AC9" s="254">
        <f t="shared" si="0"/>
        <v>166.5432</v>
      </c>
      <c r="AD9" s="255">
        <f t="shared" si="1"/>
        <v>145.3436</v>
      </c>
      <c r="AE9" s="207">
        <f t="shared" si="11"/>
        <v>-0.127291897837918</v>
      </c>
      <c r="AF9" s="254">
        <f t="shared" si="12"/>
        <v>31.0628</v>
      </c>
      <c r="AG9" s="255">
        <f t="shared" si="13"/>
        <v>26.5241</v>
      </c>
      <c r="AH9" s="207">
        <f t="shared" si="14"/>
        <v>-0.146113679384988</v>
      </c>
      <c r="AI9" s="271">
        <f t="shared" si="15"/>
        <v>197.606</v>
      </c>
      <c r="AJ9" s="255">
        <f t="shared" si="15"/>
        <v>171.8677</v>
      </c>
      <c r="AK9" s="207">
        <f t="shared" si="16"/>
        <v>-0.130250599678147</v>
      </c>
    </row>
    <row r="10" s="194" customFormat="1" ht="20.1" customHeight="1" spans="1:37">
      <c r="A10" s="10">
        <v>7</v>
      </c>
      <c r="B10" s="215">
        <v>36.7968</v>
      </c>
      <c r="C10" s="206">
        <v>34.256</v>
      </c>
      <c r="D10" s="212">
        <f t="shared" si="2"/>
        <v>-0.0690494825637011</v>
      </c>
      <c r="E10" s="213">
        <v>39.0124</v>
      </c>
      <c r="F10" s="209">
        <v>34.413</v>
      </c>
      <c r="G10" s="207">
        <f t="shared" si="3"/>
        <v>-0.117895848499452</v>
      </c>
      <c r="H10" s="213">
        <v>53.6493</v>
      </c>
      <c r="I10" s="209">
        <v>49.8121</v>
      </c>
      <c r="J10" s="207">
        <f t="shared" si="4"/>
        <v>-0.0715237663865138</v>
      </c>
      <c r="K10" s="213">
        <v>33.983</v>
      </c>
      <c r="L10" s="244">
        <v>28.273</v>
      </c>
      <c r="M10" s="207">
        <f t="shared" si="5"/>
        <v>-0.168025189065121</v>
      </c>
      <c r="N10" s="215">
        <v>7.3138</v>
      </c>
      <c r="O10" s="244">
        <v>6.8191</v>
      </c>
      <c r="P10" s="207">
        <f t="shared" si="6"/>
        <v>-0.0676392572944297</v>
      </c>
      <c r="Q10" s="215">
        <v>9.2408</v>
      </c>
      <c r="R10" s="244">
        <v>8.0459</v>
      </c>
      <c r="S10" s="207">
        <f t="shared" si="7"/>
        <v>-0.129306986408103</v>
      </c>
      <c r="T10" s="213">
        <v>8.7473</v>
      </c>
      <c r="U10" s="244">
        <v>6.1418</v>
      </c>
      <c r="V10" s="207">
        <f t="shared" si="8"/>
        <v>-0.297863340687984</v>
      </c>
      <c r="W10" s="215">
        <v>3.9236</v>
      </c>
      <c r="X10" s="244">
        <v>3.1857</v>
      </c>
      <c r="Y10" s="207">
        <f t="shared" si="9"/>
        <v>-0.188067081251911</v>
      </c>
      <c r="Z10" s="287">
        <v>1.3942</v>
      </c>
      <c r="AA10" s="257">
        <v>1.8003</v>
      </c>
      <c r="AB10" s="207">
        <f t="shared" si="10"/>
        <v>0.291278152345431</v>
      </c>
      <c r="AC10" s="254">
        <f t="shared" si="0"/>
        <v>163.4415</v>
      </c>
      <c r="AD10" s="255">
        <f t="shared" si="1"/>
        <v>146.7541</v>
      </c>
      <c r="AE10" s="207">
        <f t="shared" si="11"/>
        <v>-0.102100139805374</v>
      </c>
      <c r="AF10" s="254">
        <f t="shared" si="12"/>
        <v>30.6197</v>
      </c>
      <c r="AG10" s="255">
        <f t="shared" si="13"/>
        <v>25.9928</v>
      </c>
      <c r="AH10" s="207">
        <f t="shared" si="14"/>
        <v>-0.151108600018942</v>
      </c>
      <c r="AI10" s="271">
        <f t="shared" si="15"/>
        <v>194.0612</v>
      </c>
      <c r="AJ10" s="255">
        <f t="shared" si="15"/>
        <v>172.7469</v>
      </c>
      <c r="AK10" s="207">
        <f t="shared" si="16"/>
        <v>-0.109832877463398</v>
      </c>
    </row>
    <row r="11" s="194" customFormat="1" ht="20.1" customHeight="1" spans="1:37">
      <c r="A11" s="10">
        <v>8</v>
      </c>
      <c r="B11" s="215">
        <v>35.7472</v>
      </c>
      <c r="C11" s="206">
        <v>34.7104</v>
      </c>
      <c r="D11" s="212">
        <f t="shared" si="2"/>
        <v>-0.0290036702175275</v>
      </c>
      <c r="E11" s="213">
        <v>39.8245</v>
      </c>
      <c r="F11" s="209">
        <v>33.8784</v>
      </c>
      <c r="G11" s="207">
        <f t="shared" si="3"/>
        <v>-0.14930758703813</v>
      </c>
      <c r="H11" s="213">
        <v>53.5661</v>
      </c>
      <c r="I11" s="209">
        <v>50.7295</v>
      </c>
      <c r="J11" s="207">
        <f t="shared" si="4"/>
        <v>-0.0529551339373222</v>
      </c>
      <c r="K11" s="213">
        <v>33.293</v>
      </c>
      <c r="L11" s="244">
        <v>29.215</v>
      </c>
      <c r="M11" s="207">
        <f t="shared" si="5"/>
        <v>-0.122488210734989</v>
      </c>
      <c r="N11" s="215">
        <v>7.0907</v>
      </c>
      <c r="O11" s="244">
        <v>6.8676</v>
      </c>
      <c r="P11" s="207">
        <f t="shared" si="6"/>
        <v>-0.0314637482900136</v>
      </c>
      <c r="Q11" s="215">
        <v>8.9447</v>
      </c>
      <c r="R11" s="244">
        <v>8.8768</v>
      </c>
      <c r="S11" s="207">
        <f t="shared" si="7"/>
        <v>-0.00759108745961294</v>
      </c>
      <c r="T11" s="213">
        <v>9.1138</v>
      </c>
      <c r="U11" s="244">
        <v>6.2194</v>
      </c>
      <c r="V11" s="207">
        <f t="shared" si="8"/>
        <v>-0.317584322675503</v>
      </c>
      <c r="W11" s="215">
        <v>3.8351</v>
      </c>
      <c r="X11" s="244">
        <v>3.0637</v>
      </c>
      <c r="Y11" s="207">
        <f t="shared" si="9"/>
        <v>-0.201142082344659</v>
      </c>
      <c r="Z11" s="287">
        <v>1.2783</v>
      </c>
      <c r="AA11" s="257">
        <v>1.8402</v>
      </c>
      <c r="AB11" s="207">
        <f t="shared" si="10"/>
        <v>0.439568176484393</v>
      </c>
      <c r="AC11" s="254">
        <f t="shared" si="0"/>
        <v>162.4308</v>
      </c>
      <c r="AD11" s="255">
        <f t="shared" si="1"/>
        <v>148.5333</v>
      </c>
      <c r="AE11" s="207">
        <f t="shared" si="11"/>
        <v>-0.0855595121122349</v>
      </c>
      <c r="AF11" s="254">
        <f t="shared" si="12"/>
        <v>30.2626</v>
      </c>
      <c r="AG11" s="255">
        <f t="shared" si="13"/>
        <v>26.8677</v>
      </c>
      <c r="AH11" s="207">
        <f t="shared" si="14"/>
        <v>-0.112181372387039</v>
      </c>
      <c r="AI11" s="271">
        <f t="shared" si="15"/>
        <v>192.6934</v>
      </c>
      <c r="AJ11" s="255">
        <f t="shared" si="15"/>
        <v>175.401</v>
      </c>
      <c r="AK11" s="207">
        <f t="shared" si="16"/>
        <v>-0.0897404892954299</v>
      </c>
    </row>
    <row r="12" s="194" customFormat="1" ht="20.1" customHeight="1" spans="1:37">
      <c r="A12" s="10">
        <v>9</v>
      </c>
      <c r="B12" s="215">
        <v>36.064</v>
      </c>
      <c r="C12" s="206">
        <v>33.9936</v>
      </c>
      <c r="D12" s="212">
        <f t="shared" si="2"/>
        <v>-0.0574090505767524</v>
      </c>
      <c r="E12" s="213">
        <v>39.2461</v>
      </c>
      <c r="F12" s="209">
        <v>34.7346</v>
      </c>
      <c r="G12" s="207">
        <f t="shared" si="3"/>
        <v>-0.1149540973498</v>
      </c>
      <c r="H12" s="213">
        <v>54.9622</v>
      </c>
      <c r="I12" s="209">
        <v>50.9547</v>
      </c>
      <c r="J12" s="207">
        <f t="shared" si="4"/>
        <v>-0.0729137479940759</v>
      </c>
      <c r="K12" s="213">
        <v>33.334</v>
      </c>
      <c r="L12" s="244">
        <v>28.965</v>
      </c>
      <c r="M12" s="207">
        <f t="shared" si="5"/>
        <v>-0.131067378652427</v>
      </c>
      <c r="N12" s="215">
        <v>7.3041</v>
      </c>
      <c r="O12" s="244">
        <v>6.693</v>
      </c>
      <c r="P12" s="207">
        <f t="shared" si="6"/>
        <v>-0.0836653386454184</v>
      </c>
      <c r="Q12" s="215">
        <v>9.03</v>
      </c>
      <c r="R12" s="244">
        <v>8.8531</v>
      </c>
      <c r="S12" s="207">
        <f t="shared" si="7"/>
        <v>-0.0195902547065338</v>
      </c>
      <c r="T12" s="213">
        <v>8.8537</v>
      </c>
      <c r="U12" s="244">
        <v>6.2194</v>
      </c>
      <c r="V12" s="207">
        <f t="shared" si="8"/>
        <v>-0.297536623106724</v>
      </c>
      <c r="W12" s="215">
        <v>3.8978</v>
      </c>
      <c r="X12" s="244">
        <v>3.1342</v>
      </c>
      <c r="Y12" s="207">
        <f t="shared" si="9"/>
        <v>-0.195905382523475</v>
      </c>
      <c r="Z12" s="287">
        <v>1.3657</v>
      </c>
      <c r="AA12" s="257">
        <v>1.8008</v>
      </c>
      <c r="AB12" s="207">
        <f t="shared" si="10"/>
        <v>0.318591198652706</v>
      </c>
      <c r="AC12" s="254">
        <f t="shared" si="0"/>
        <v>163.6063</v>
      </c>
      <c r="AD12" s="255">
        <f t="shared" si="1"/>
        <v>148.6479</v>
      </c>
      <c r="AE12" s="207">
        <f t="shared" si="11"/>
        <v>-0.091429242027966</v>
      </c>
      <c r="AF12" s="254">
        <f t="shared" si="12"/>
        <v>30.4513</v>
      </c>
      <c r="AG12" s="255">
        <f t="shared" si="13"/>
        <v>26.7005</v>
      </c>
      <c r="AH12" s="207">
        <f t="shared" si="14"/>
        <v>-0.123173723289318</v>
      </c>
      <c r="AI12" s="271">
        <f t="shared" si="15"/>
        <v>194.0576</v>
      </c>
      <c r="AJ12" s="255">
        <f t="shared" si="15"/>
        <v>175.3484</v>
      </c>
      <c r="AK12" s="207">
        <f t="shared" si="16"/>
        <v>-0.0964105502696107</v>
      </c>
    </row>
    <row r="13" s="194" customFormat="1" ht="20.1" customHeight="1" spans="1:37">
      <c r="A13" s="10">
        <v>10</v>
      </c>
      <c r="B13" s="215">
        <v>36.6336</v>
      </c>
      <c r="C13" s="206">
        <v>34.528</v>
      </c>
      <c r="D13" s="212">
        <f t="shared" si="2"/>
        <v>-0.0574772886093642</v>
      </c>
      <c r="E13" s="213">
        <v>41.2293</v>
      </c>
      <c r="F13" s="209">
        <v>35.3557</v>
      </c>
      <c r="G13" s="207">
        <f t="shared" si="3"/>
        <v>-0.142461792948219</v>
      </c>
      <c r="H13" s="213">
        <v>56.8108</v>
      </c>
      <c r="I13" s="209">
        <v>50.6799</v>
      </c>
      <c r="J13" s="207">
        <f t="shared" si="4"/>
        <v>-0.107917860688461</v>
      </c>
      <c r="K13" s="213">
        <v>34.339</v>
      </c>
      <c r="L13" s="244">
        <v>29.433</v>
      </c>
      <c r="M13" s="207">
        <f t="shared" si="5"/>
        <v>-0.142869623460206</v>
      </c>
      <c r="N13" s="215">
        <v>7.5272</v>
      </c>
      <c r="O13" s="244">
        <v>6.9452</v>
      </c>
      <c r="P13" s="207">
        <f t="shared" si="6"/>
        <v>-0.077319587628866</v>
      </c>
      <c r="Q13" s="215">
        <v>9.4177</v>
      </c>
      <c r="R13" s="244">
        <v>8.9554</v>
      </c>
      <c r="S13" s="207">
        <f t="shared" si="7"/>
        <v>-0.0490884186160104</v>
      </c>
      <c r="T13" s="213">
        <v>9.3017</v>
      </c>
      <c r="U13" s="244">
        <v>6.1709</v>
      </c>
      <c r="V13" s="207">
        <f t="shared" si="8"/>
        <v>-0.336583635249471</v>
      </c>
      <c r="W13" s="211">
        <v>4.1882</v>
      </c>
      <c r="X13" s="244">
        <v>3.1994</v>
      </c>
      <c r="Y13" s="207">
        <f t="shared" si="9"/>
        <v>-0.23609187717874</v>
      </c>
      <c r="Z13" s="287">
        <v>1.4066</v>
      </c>
      <c r="AA13" s="257">
        <v>1.791</v>
      </c>
      <c r="AB13" s="207">
        <f t="shared" si="10"/>
        <v>0.273283093985497</v>
      </c>
      <c r="AC13" s="254">
        <f t="shared" si="0"/>
        <v>169.0127</v>
      </c>
      <c r="AD13" s="255">
        <f t="shared" si="1"/>
        <v>149.9966</v>
      </c>
      <c r="AE13" s="207">
        <f t="shared" si="11"/>
        <v>-0.112512846667736</v>
      </c>
      <c r="AF13" s="254">
        <f t="shared" si="12"/>
        <v>31.8414</v>
      </c>
      <c r="AG13" s="255">
        <f t="shared" si="13"/>
        <v>27.0619</v>
      </c>
      <c r="AH13" s="207">
        <f t="shared" si="14"/>
        <v>-0.150103324602562</v>
      </c>
      <c r="AI13" s="271">
        <f t="shared" si="15"/>
        <v>200.8541</v>
      </c>
      <c r="AJ13" s="255">
        <f t="shared" si="15"/>
        <v>177.0585</v>
      </c>
      <c r="AK13" s="207">
        <f t="shared" si="16"/>
        <v>-0.11847206504622</v>
      </c>
    </row>
    <row r="14" s="194" customFormat="1" ht="20.1" customHeight="1" spans="1:37">
      <c r="A14" s="10">
        <v>11</v>
      </c>
      <c r="B14" s="215">
        <v>35.856</v>
      </c>
      <c r="C14" s="206">
        <v>34.5408</v>
      </c>
      <c r="D14" s="212">
        <f t="shared" si="2"/>
        <v>-0.0366800535475235</v>
      </c>
      <c r="E14" s="213">
        <v>38.2828</v>
      </c>
      <c r="F14" s="209">
        <v>35.3278</v>
      </c>
      <c r="G14" s="207">
        <f t="shared" si="3"/>
        <v>-0.0771887113795229</v>
      </c>
      <c r="H14" s="213">
        <v>54.2209</v>
      </c>
      <c r="I14" s="209">
        <v>50.2145</v>
      </c>
      <c r="J14" s="207">
        <f t="shared" si="4"/>
        <v>-0.0738903264239435</v>
      </c>
      <c r="K14" s="213">
        <v>32.386</v>
      </c>
      <c r="L14" s="244">
        <v>28.985</v>
      </c>
      <c r="M14" s="207">
        <f t="shared" si="5"/>
        <v>-0.105014512443649</v>
      </c>
      <c r="N14" s="215">
        <v>7.1586</v>
      </c>
      <c r="O14" s="244">
        <v>6.3244</v>
      </c>
      <c r="P14" s="207">
        <f t="shared" si="6"/>
        <v>-0.116531165311653</v>
      </c>
      <c r="Q14" s="215">
        <v>8.7671</v>
      </c>
      <c r="R14" s="244">
        <v>9.4126</v>
      </c>
      <c r="S14" s="207">
        <f t="shared" si="7"/>
        <v>0.0736275393231514</v>
      </c>
      <c r="T14" s="213">
        <v>9.2675</v>
      </c>
      <c r="U14" s="244">
        <v>6.2873</v>
      </c>
      <c r="V14" s="207">
        <f t="shared" si="8"/>
        <v>-0.321575397895873</v>
      </c>
      <c r="W14" s="215">
        <v>3.8102</v>
      </c>
      <c r="X14" s="244">
        <v>3.1071</v>
      </c>
      <c r="Y14" s="207">
        <f t="shared" si="9"/>
        <v>-0.184530995748255</v>
      </c>
      <c r="Z14" s="287">
        <v>0.9704</v>
      </c>
      <c r="AA14" s="257">
        <v>1.8134</v>
      </c>
      <c r="AB14" s="207">
        <f t="shared" si="10"/>
        <v>0.868713932399011</v>
      </c>
      <c r="AC14" s="254">
        <f t="shared" si="0"/>
        <v>160.7457</v>
      </c>
      <c r="AD14" s="255">
        <f t="shared" si="1"/>
        <v>149.0681</v>
      </c>
      <c r="AE14" s="207">
        <f t="shared" si="11"/>
        <v>-0.0726464222682161</v>
      </c>
      <c r="AF14" s="254">
        <f t="shared" si="12"/>
        <v>29.9738</v>
      </c>
      <c r="AG14" s="255">
        <f t="shared" si="13"/>
        <v>26.9448</v>
      </c>
      <c r="AH14" s="207">
        <f t="shared" si="14"/>
        <v>-0.101054921297934</v>
      </c>
      <c r="AI14" s="271">
        <f t="shared" si="15"/>
        <v>190.7195</v>
      </c>
      <c r="AJ14" s="255">
        <f t="shared" si="15"/>
        <v>176.0129</v>
      </c>
      <c r="AK14" s="207">
        <f t="shared" si="16"/>
        <v>-0.0771111501445841</v>
      </c>
    </row>
    <row r="15" s="194" customFormat="1" ht="20.1" customHeight="1" spans="1:37">
      <c r="A15" s="10">
        <v>12</v>
      </c>
      <c r="B15" s="215">
        <v>31.4176</v>
      </c>
      <c r="C15" s="206">
        <v>35.376</v>
      </c>
      <c r="D15" s="212">
        <f t="shared" si="2"/>
        <v>0.125993073945814</v>
      </c>
      <c r="E15" s="213">
        <v>32.7066</v>
      </c>
      <c r="F15" s="209">
        <v>34.9159</v>
      </c>
      <c r="G15" s="207">
        <f t="shared" si="3"/>
        <v>0.0675490573767985</v>
      </c>
      <c r="H15" s="213">
        <v>45.0763</v>
      </c>
      <c r="I15" s="209">
        <v>48.6416</v>
      </c>
      <c r="J15" s="207">
        <f t="shared" si="4"/>
        <v>0.0790947792964372</v>
      </c>
      <c r="K15" s="213">
        <v>29.999</v>
      </c>
      <c r="L15" s="244">
        <v>29.822</v>
      </c>
      <c r="M15" s="207">
        <f t="shared" si="5"/>
        <v>-0.00590019667322243</v>
      </c>
      <c r="N15" s="215">
        <v>6.4214</v>
      </c>
      <c r="O15" s="244">
        <v>6.5281</v>
      </c>
      <c r="P15" s="207">
        <f t="shared" si="6"/>
        <v>0.0166163141993958</v>
      </c>
      <c r="Q15" s="215">
        <v>8.2776</v>
      </c>
      <c r="R15" s="244">
        <v>8.8978</v>
      </c>
      <c r="S15" s="207">
        <f t="shared" si="7"/>
        <v>0.0749250990625303</v>
      </c>
      <c r="T15" s="213">
        <v>8.1393</v>
      </c>
      <c r="U15" s="244">
        <v>6.3164</v>
      </c>
      <c r="V15" s="207">
        <f t="shared" si="8"/>
        <v>-0.223962748639318</v>
      </c>
      <c r="W15" s="215">
        <v>3.2697</v>
      </c>
      <c r="X15" s="244">
        <v>3.1353</v>
      </c>
      <c r="Y15" s="207">
        <f t="shared" si="9"/>
        <v>-0.0411046885035324</v>
      </c>
      <c r="Z15" s="287">
        <v>0.6871</v>
      </c>
      <c r="AA15" s="257">
        <v>1.7909</v>
      </c>
      <c r="AB15" s="207">
        <f t="shared" si="10"/>
        <v>1.60646194149323</v>
      </c>
      <c r="AC15" s="254">
        <f t="shared" si="0"/>
        <v>139.1995</v>
      </c>
      <c r="AD15" s="255">
        <f t="shared" si="1"/>
        <v>148.7555</v>
      </c>
      <c r="AE15" s="207">
        <f t="shared" si="11"/>
        <v>0.0686496718738213</v>
      </c>
      <c r="AF15" s="254">
        <f t="shared" si="12"/>
        <v>26.7951</v>
      </c>
      <c r="AG15" s="255">
        <f t="shared" si="13"/>
        <v>26.6685</v>
      </c>
      <c r="AH15" s="207">
        <f t="shared" si="14"/>
        <v>-0.00472474444954487</v>
      </c>
      <c r="AI15" s="271">
        <f t="shared" si="15"/>
        <v>165.9946</v>
      </c>
      <c r="AJ15" s="255">
        <f t="shared" si="15"/>
        <v>175.424</v>
      </c>
      <c r="AK15" s="207">
        <f t="shared" si="16"/>
        <v>0.0568054623463654</v>
      </c>
    </row>
    <row r="16" s="194" customFormat="1" ht="20.1" customHeight="1" spans="1:37">
      <c r="A16" s="10">
        <v>13</v>
      </c>
      <c r="B16" s="215">
        <v>31.6608</v>
      </c>
      <c r="C16" s="206">
        <v>35.2736</v>
      </c>
      <c r="D16" s="212">
        <f t="shared" si="2"/>
        <v>0.114109561350313</v>
      </c>
      <c r="E16" s="213">
        <v>32.9383</v>
      </c>
      <c r="F16" s="209">
        <v>33.916</v>
      </c>
      <c r="G16" s="207">
        <f t="shared" si="3"/>
        <v>0.0296827705133537</v>
      </c>
      <c r="H16" s="213">
        <v>45.3274</v>
      </c>
      <c r="I16" s="209">
        <v>50.0814</v>
      </c>
      <c r="J16" s="207">
        <f t="shared" si="4"/>
        <v>0.104881374179856</v>
      </c>
      <c r="K16" s="213">
        <v>29.542</v>
      </c>
      <c r="L16" s="244">
        <v>29.401</v>
      </c>
      <c r="M16" s="207">
        <f t="shared" si="5"/>
        <v>-0.00477286575045704</v>
      </c>
      <c r="N16" s="215">
        <v>6.8191</v>
      </c>
      <c r="O16" s="244">
        <v>6.7803</v>
      </c>
      <c r="P16" s="207">
        <f t="shared" si="6"/>
        <v>-0.00568990042674243</v>
      </c>
      <c r="Q16" s="215">
        <v>8.1662</v>
      </c>
      <c r="R16" s="244">
        <v>9.5151</v>
      </c>
      <c r="S16" s="207">
        <f t="shared" si="7"/>
        <v>0.165180867478142</v>
      </c>
      <c r="T16" s="213">
        <v>6.6949</v>
      </c>
      <c r="U16" s="244">
        <v>5.9672</v>
      </c>
      <c r="V16" s="207">
        <f t="shared" si="8"/>
        <v>-0.108694678038507</v>
      </c>
      <c r="W16" s="215">
        <v>3.3283</v>
      </c>
      <c r="X16" s="244">
        <v>3.0297</v>
      </c>
      <c r="Y16" s="207">
        <f t="shared" si="9"/>
        <v>-0.089715470360244</v>
      </c>
      <c r="Z16" s="287">
        <v>0.7159</v>
      </c>
      <c r="AA16" s="257">
        <v>1.7816</v>
      </c>
      <c r="AB16" s="207">
        <f t="shared" si="10"/>
        <v>1.48861572845369</v>
      </c>
      <c r="AC16" s="254">
        <f t="shared" si="0"/>
        <v>139.4685</v>
      </c>
      <c r="AD16" s="255">
        <f t="shared" si="1"/>
        <v>148.672</v>
      </c>
      <c r="AE16" s="207">
        <f t="shared" si="11"/>
        <v>0.0659898113194018</v>
      </c>
      <c r="AF16" s="254">
        <f t="shared" si="12"/>
        <v>25.7244</v>
      </c>
      <c r="AG16" s="255">
        <f t="shared" si="13"/>
        <v>27.0739</v>
      </c>
      <c r="AH16" s="207">
        <f t="shared" si="14"/>
        <v>0.0524599213198364</v>
      </c>
      <c r="AI16" s="271">
        <f t="shared" si="15"/>
        <v>165.1929</v>
      </c>
      <c r="AJ16" s="255">
        <f t="shared" si="15"/>
        <v>175.7459</v>
      </c>
      <c r="AK16" s="207">
        <f t="shared" si="16"/>
        <v>0.0638828908506358</v>
      </c>
    </row>
    <row r="17" s="194" customFormat="1" ht="20.1" customHeight="1" spans="1:37">
      <c r="A17" s="10">
        <v>14</v>
      </c>
      <c r="B17" s="215">
        <v>32.16</v>
      </c>
      <c r="C17" s="206">
        <v>34.9952</v>
      </c>
      <c r="D17" s="212">
        <f t="shared" si="2"/>
        <v>0.0881592039800995</v>
      </c>
      <c r="E17" s="213">
        <v>33.3698</v>
      </c>
      <c r="F17" s="209">
        <v>34.4714</v>
      </c>
      <c r="G17" s="207">
        <f t="shared" si="3"/>
        <v>0.0330118849978125</v>
      </c>
      <c r="H17" s="213">
        <v>45.5237</v>
      </c>
      <c r="I17" s="209">
        <v>52.0412</v>
      </c>
      <c r="J17" s="207">
        <f t="shared" si="4"/>
        <v>0.143167185444066</v>
      </c>
      <c r="K17" s="213">
        <v>29.044</v>
      </c>
      <c r="L17" s="244">
        <v>30.176</v>
      </c>
      <c r="M17" s="207">
        <f t="shared" si="5"/>
        <v>0.038975347748244</v>
      </c>
      <c r="N17" s="215">
        <v>6.8482</v>
      </c>
      <c r="O17" s="244">
        <v>6.8094</v>
      </c>
      <c r="P17" s="207">
        <f t="shared" si="6"/>
        <v>-0.00566572237960342</v>
      </c>
      <c r="Q17" s="215">
        <v>8.7847</v>
      </c>
      <c r="R17" s="244">
        <v>9.5877</v>
      </c>
      <c r="S17" s="207">
        <f t="shared" si="7"/>
        <v>0.0914089268842418</v>
      </c>
      <c r="T17" s="213">
        <v>6.5954</v>
      </c>
      <c r="U17" s="244">
        <v>6.1797</v>
      </c>
      <c r="V17" s="207">
        <f t="shared" si="8"/>
        <v>-0.0630287776328955</v>
      </c>
      <c r="W17" s="215">
        <v>3.1677</v>
      </c>
      <c r="X17" s="244">
        <v>3.1286</v>
      </c>
      <c r="Y17" s="207">
        <f t="shared" si="9"/>
        <v>-0.0123433405941219</v>
      </c>
      <c r="Z17" s="287">
        <v>0.7839</v>
      </c>
      <c r="AA17" s="257">
        <v>1.8522</v>
      </c>
      <c r="AB17" s="207">
        <f t="shared" si="10"/>
        <v>1.36280137772675</v>
      </c>
      <c r="AC17" s="254">
        <f t="shared" si="0"/>
        <v>140.0975</v>
      </c>
      <c r="AD17" s="255">
        <f t="shared" si="1"/>
        <v>151.6838</v>
      </c>
      <c r="AE17" s="207">
        <f t="shared" si="11"/>
        <v>0.0827016898945377</v>
      </c>
      <c r="AF17" s="254">
        <f t="shared" si="12"/>
        <v>26.1799</v>
      </c>
      <c r="AG17" s="255">
        <f t="shared" si="13"/>
        <v>27.5576</v>
      </c>
      <c r="AH17" s="207">
        <f t="shared" si="14"/>
        <v>0.0526243415750251</v>
      </c>
      <c r="AI17" s="271">
        <f t="shared" si="15"/>
        <v>166.2774</v>
      </c>
      <c r="AJ17" s="255">
        <f t="shared" si="15"/>
        <v>179.2414</v>
      </c>
      <c r="AK17" s="207">
        <f t="shared" si="16"/>
        <v>0.0779660976175957</v>
      </c>
    </row>
    <row r="18" s="194" customFormat="1" ht="20.1" customHeight="1" spans="1:37">
      <c r="A18" s="10">
        <v>15</v>
      </c>
      <c r="B18" s="215">
        <v>32.5216</v>
      </c>
      <c r="C18" s="206">
        <v>35.2032</v>
      </c>
      <c r="D18" s="212">
        <f t="shared" si="2"/>
        <v>0.0824559677260652</v>
      </c>
      <c r="E18" s="213">
        <v>32.5168</v>
      </c>
      <c r="F18" s="209">
        <v>35.7965</v>
      </c>
      <c r="G18" s="207">
        <f t="shared" si="3"/>
        <v>0.100861708409191</v>
      </c>
      <c r="H18" s="213">
        <v>48.7496</v>
      </c>
      <c r="I18" s="209">
        <v>50.2192</v>
      </c>
      <c r="J18" s="207">
        <f t="shared" si="4"/>
        <v>0.03014588837652</v>
      </c>
      <c r="K18" s="213">
        <v>30.095</v>
      </c>
      <c r="L18" s="244">
        <v>29.692</v>
      </c>
      <c r="M18" s="207">
        <f t="shared" si="5"/>
        <v>-0.0133909287257019</v>
      </c>
      <c r="N18" s="215">
        <v>6.6542</v>
      </c>
      <c r="O18" s="244">
        <v>6.7512</v>
      </c>
      <c r="P18" s="207">
        <f t="shared" si="6"/>
        <v>0.0145772594752186</v>
      </c>
      <c r="Q18" s="215">
        <v>9.0894</v>
      </c>
      <c r="R18" s="244">
        <v>9.6352</v>
      </c>
      <c r="S18" s="207">
        <f t="shared" si="7"/>
        <v>0.0600479679626818</v>
      </c>
      <c r="T18" s="213">
        <v>6.64</v>
      </c>
      <c r="U18" s="244">
        <v>6.2197</v>
      </c>
      <c r="V18" s="207">
        <f t="shared" si="8"/>
        <v>-0.0632981927710844</v>
      </c>
      <c r="W18" s="215">
        <v>3.147</v>
      </c>
      <c r="X18" s="244">
        <v>3.1612</v>
      </c>
      <c r="Y18" s="207">
        <f t="shared" si="9"/>
        <v>0.00451223387353041</v>
      </c>
      <c r="Z18" s="287">
        <v>0.9508</v>
      </c>
      <c r="AA18" s="257">
        <v>2.0108</v>
      </c>
      <c r="AB18" s="207">
        <f t="shared" si="10"/>
        <v>1.11485065208246</v>
      </c>
      <c r="AC18" s="254">
        <f t="shared" si="0"/>
        <v>143.883</v>
      </c>
      <c r="AD18" s="255">
        <f t="shared" si="1"/>
        <v>150.9109</v>
      </c>
      <c r="AE18" s="207">
        <f t="shared" si="11"/>
        <v>0.0488445473057972</v>
      </c>
      <c r="AF18" s="254">
        <f t="shared" si="12"/>
        <v>26.4814</v>
      </c>
      <c r="AG18" s="255">
        <f t="shared" si="13"/>
        <v>27.7781</v>
      </c>
      <c r="AH18" s="207">
        <f t="shared" si="14"/>
        <v>0.0489664443722763</v>
      </c>
      <c r="AI18" s="271">
        <f t="shared" si="15"/>
        <v>170.3644</v>
      </c>
      <c r="AJ18" s="255">
        <f t="shared" si="15"/>
        <v>178.689</v>
      </c>
      <c r="AK18" s="207">
        <f t="shared" si="16"/>
        <v>0.0488634949555189</v>
      </c>
    </row>
    <row r="19" s="194" customFormat="1" ht="20.1" customHeight="1" spans="1:37">
      <c r="A19" s="10">
        <v>16</v>
      </c>
      <c r="B19" s="215">
        <v>33.84</v>
      </c>
      <c r="C19" s="206">
        <v>34.5856</v>
      </c>
      <c r="D19" s="212">
        <f t="shared" si="2"/>
        <v>0.0220330969267138</v>
      </c>
      <c r="E19" s="213">
        <v>33.2861</v>
      </c>
      <c r="F19" s="209">
        <v>36.6234</v>
      </c>
      <c r="G19" s="207">
        <f t="shared" si="3"/>
        <v>0.100261069936099</v>
      </c>
      <c r="H19" s="213">
        <v>47.7704</v>
      </c>
      <c r="I19" s="209">
        <v>52.0651</v>
      </c>
      <c r="J19" s="207">
        <f t="shared" si="4"/>
        <v>0.0899029524559141</v>
      </c>
      <c r="K19" s="213">
        <v>30.943</v>
      </c>
      <c r="L19" s="244">
        <v>30.402</v>
      </c>
      <c r="M19" s="207">
        <f t="shared" si="5"/>
        <v>-0.0174837604627864</v>
      </c>
      <c r="N19" s="215">
        <v>6.9743</v>
      </c>
      <c r="O19" s="244">
        <v>6.8288</v>
      </c>
      <c r="P19" s="207">
        <f t="shared" si="6"/>
        <v>-0.0208623087621697</v>
      </c>
      <c r="Q19" s="215">
        <v>8.7698</v>
      </c>
      <c r="R19" s="244">
        <v>9.6632</v>
      </c>
      <c r="S19" s="207">
        <f t="shared" si="7"/>
        <v>0.101872334602842</v>
      </c>
      <c r="T19" s="213">
        <v>6.7997</v>
      </c>
      <c r="U19" s="244">
        <v>6.4916</v>
      </c>
      <c r="V19" s="207">
        <f t="shared" si="8"/>
        <v>-0.0453108225362883</v>
      </c>
      <c r="W19" s="215">
        <v>3.5264</v>
      </c>
      <c r="X19" s="244">
        <v>3.2266</v>
      </c>
      <c r="Y19" s="207">
        <f t="shared" si="9"/>
        <v>-0.0850158802177859</v>
      </c>
      <c r="Z19" s="287">
        <v>0.9828</v>
      </c>
      <c r="AA19" s="257">
        <v>2.0198</v>
      </c>
      <c r="AB19" s="207">
        <f t="shared" si="10"/>
        <v>1.05514855514856</v>
      </c>
      <c r="AC19" s="254">
        <f t="shared" si="0"/>
        <v>145.8395</v>
      </c>
      <c r="AD19" s="255">
        <f t="shared" si="1"/>
        <v>153.6761</v>
      </c>
      <c r="AE19" s="207">
        <f t="shared" si="11"/>
        <v>0.0537344135162285</v>
      </c>
      <c r="AF19" s="254">
        <f t="shared" si="12"/>
        <v>27.053</v>
      </c>
      <c r="AG19" s="255">
        <f t="shared" si="13"/>
        <v>28.23</v>
      </c>
      <c r="AH19" s="207">
        <f t="shared" si="14"/>
        <v>0.0435071895908035</v>
      </c>
      <c r="AI19" s="271">
        <f t="shared" si="15"/>
        <v>172.8925</v>
      </c>
      <c r="AJ19" s="255">
        <f t="shared" si="15"/>
        <v>181.9061</v>
      </c>
      <c r="AK19" s="207">
        <f t="shared" si="16"/>
        <v>0.0521341295891957</v>
      </c>
    </row>
    <row r="20" s="194" customFormat="1" ht="20.1" customHeight="1" spans="1:37">
      <c r="A20" s="10">
        <v>17</v>
      </c>
      <c r="B20" s="215">
        <v>32.632</v>
      </c>
      <c r="C20" s="206">
        <v>35.4688</v>
      </c>
      <c r="D20" s="212">
        <f t="shared" si="2"/>
        <v>0.0869330718313313</v>
      </c>
      <c r="E20" s="213">
        <v>36.5495</v>
      </c>
      <c r="F20" s="209">
        <v>36.2522</v>
      </c>
      <c r="G20" s="207">
        <f t="shared" si="3"/>
        <v>-0.00813417420210947</v>
      </c>
      <c r="H20" s="213">
        <v>48.8762</v>
      </c>
      <c r="I20" s="209">
        <v>52.1836</v>
      </c>
      <c r="J20" s="207">
        <f t="shared" si="4"/>
        <v>0.0676689267987282</v>
      </c>
      <c r="K20" s="213">
        <v>31.391</v>
      </c>
      <c r="L20" s="244">
        <v>29.444</v>
      </c>
      <c r="M20" s="207">
        <f t="shared" si="5"/>
        <v>-0.0620241470485171</v>
      </c>
      <c r="N20" s="215">
        <v>6.9549</v>
      </c>
      <c r="O20" s="244">
        <v>6.7221</v>
      </c>
      <c r="P20" s="207">
        <f t="shared" si="6"/>
        <v>-0.0334728033472804</v>
      </c>
      <c r="Q20" s="215">
        <v>8.923</v>
      </c>
      <c r="R20" s="244">
        <v>10.038</v>
      </c>
      <c r="S20" s="207">
        <f t="shared" si="7"/>
        <v>0.124957973775636</v>
      </c>
      <c r="T20" s="213">
        <v>7.1832</v>
      </c>
      <c r="U20" s="244">
        <v>6.1706</v>
      </c>
      <c r="V20" s="207">
        <f t="shared" si="8"/>
        <v>-0.140967813787727</v>
      </c>
      <c r="W20" s="211">
        <v>3.5986</v>
      </c>
      <c r="X20" s="244">
        <v>3.163</v>
      </c>
      <c r="Y20" s="207">
        <f t="shared" si="9"/>
        <v>-0.121047073862057</v>
      </c>
      <c r="Z20" s="287">
        <v>1.1177</v>
      </c>
      <c r="AA20" s="257">
        <v>2.1617</v>
      </c>
      <c r="AB20" s="207">
        <f t="shared" si="10"/>
        <v>0.934061018162298</v>
      </c>
      <c r="AC20" s="254">
        <f t="shared" si="0"/>
        <v>149.4487</v>
      </c>
      <c r="AD20" s="255">
        <f t="shared" si="1"/>
        <v>153.3486</v>
      </c>
      <c r="AE20" s="207">
        <f t="shared" si="11"/>
        <v>0.0260952420462674</v>
      </c>
      <c r="AF20" s="254">
        <f t="shared" si="12"/>
        <v>27.7774</v>
      </c>
      <c r="AG20" s="255">
        <f t="shared" si="13"/>
        <v>28.2554</v>
      </c>
      <c r="AH20" s="207">
        <f t="shared" si="14"/>
        <v>0.0172082340319829</v>
      </c>
      <c r="AI20" s="271">
        <f t="shared" si="15"/>
        <v>177.2261</v>
      </c>
      <c r="AJ20" s="255">
        <f t="shared" si="15"/>
        <v>181.604</v>
      </c>
      <c r="AK20" s="207">
        <f t="shared" si="16"/>
        <v>0.0247023435035811</v>
      </c>
    </row>
    <row r="21" s="194" customFormat="1" ht="20.1" customHeight="1" spans="1:37">
      <c r="A21" s="10">
        <v>18</v>
      </c>
      <c r="B21" s="215">
        <v>34.8416</v>
      </c>
      <c r="C21" s="206">
        <v>35.1872</v>
      </c>
      <c r="D21" s="212">
        <f t="shared" si="2"/>
        <v>0.00991917707567957</v>
      </c>
      <c r="E21" s="213">
        <v>37.2384</v>
      </c>
      <c r="F21" s="209">
        <v>36.1878</v>
      </c>
      <c r="G21" s="207">
        <f t="shared" si="3"/>
        <v>-0.0282128125805619</v>
      </c>
      <c r="H21" s="213">
        <v>50.3616</v>
      </c>
      <c r="I21" s="209">
        <v>52.6882</v>
      </c>
      <c r="J21" s="207">
        <f t="shared" si="4"/>
        <v>0.0461978968102681</v>
      </c>
      <c r="K21" s="213">
        <v>30.918</v>
      </c>
      <c r="L21" s="244">
        <v>30.881</v>
      </c>
      <c r="M21" s="207">
        <f t="shared" si="5"/>
        <v>-0.0011967138883498</v>
      </c>
      <c r="N21" s="215">
        <v>6.9452</v>
      </c>
      <c r="O21" s="244">
        <v>6.8288</v>
      </c>
      <c r="P21" s="207">
        <f t="shared" si="6"/>
        <v>-0.0167597765363128</v>
      </c>
      <c r="Q21" s="215">
        <v>9.2791</v>
      </c>
      <c r="R21" s="244">
        <v>9.7437</v>
      </c>
      <c r="S21" s="207">
        <f t="shared" si="7"/>
        <v>0.0500695110517185</v>
      </c>
      <c r="T21" s="213">
        <v>7.4505</v>
      </c>
      <c r="U21" s="244">
        <v>6.2094</v>
      </c>
      <c r="V21" s="207">
        <f t="shared" si="8"/>
        <v>-0.166579424199718</v>
      </c>
      <c r="W21" s="215">
        <v>3.4842</v>
      </c>
      <c r="X21" s="244">
        <v>3.2152</v>
      </c>
      <c r="Y21" s="207">
        <f t="shared" si="9"/>
        <v>-0.0772056713162276</v>
      </c>
      <c r="Z21" s="287">
        <v>1.1087</v>
      </c>
      <c r="AA21" s="257">
        <v>1.8978</v>
      </c>
      <c r="AB21" s="207">
        <f t="shared" si="10"/>
        <v>0.711734463786416</v>
      </c>
      <c r="AC21" s="254">
        <f t="shared" si="0"/>
        <v>153.3596</v>
      </c>
      <c r="AD21" s="255">
        <f t="shared" si="1"/>
        <v>154.9442</v>
      </c>
      <c r="AE21" s="207">
        <f t="shared" si="11"/>
        <v>0.0103325778105837</v>
      </c>
      <c r="AF21" s="254">
        <f t="shared" si="12"/>
        <v>28.2677</v>
      </c>
      <c r="AG21" s="255">
        <f t="shared" si="13"/>
        <v>27.8949</v>
      </c>
      <c r="AH21" s="207">
        <f t="shared" si="14"/>
        <v>-0.013188197129586</v>
      </c>
      <c r="AI21" s="271">
        <f t="shared" si="15"/>
        <v>181.6273</v>
      </c>
      <c r="AJ21" s="255">
        <f t="shared" si="15"/>
        <v>182.8391</v>
      </c>
      <c r="AK21" s="207">
        <f t="shared" si="16"/>
        <v>0.00667190449893827</v>
      </c>
    </row>
    <row r="22" s="194" customFormat="1" ht="20.1" customHeight="1" spans="1:37">
      <c r="A22" s="10">
        <v>19</v>
      </c>
      <c r="B22" s="215">
        <v>35.0336</v>
      </c>
      <c r="C22" s="206">
        <v>34.5696</v>
      </c>
      <c r="D22" s="212">
        <f t="shared" si="2"/>
        <v>-0.013244428206065</v>
      </c>
      <c r="E22" s="213">
        <v>35.853</v>
      </c>
      <c r="F22" s="209">
        <v>37.9623</v>
      </c>
      <c r="G22" s="207">
        <f t="shared" si="3"/>
        <v>0.0588318969123922</v>
      </c>
      <c r="H22" s="213">
        <v>50.8374</v>
      </c>
      <c r="I22" s="209">
        <v>54.2846</v>
      </c>
      <c r="J22" s="207">
        <f t="shared" si="4"/>
        <v>0.0678083458241373</v>
      </c>
      <c r="K22" s="213">
        <v>32.435</v>
      </c>
      <c r="L22" s="244">
        <v>31.645</v>
      </c>
      <c r="M22" s="207">
        <f t="shared" si="5"/>
        <v>-0.0243564051179282</v>
      </c>
      <c r="N22" s="215">
        <v>7.0907</v>
      </c>
      <c r="O22" s="244">
        <v>6.8482</v>
      </c>
      <c r="P22" s="207">
        <f t="shared" si="6"/>
        <v>-0.0341997264021887</v>
      </c>
      <c r="Q22" s="215">
        <v>8.7562</v>
      </c>
      <c r="R22" s="244">
        <v>9.3341</v>
      </c>
      <c r="S22" s="207">
        <f t="shared" si="7"/>
        <v>0.0659989493159133</v>
      </c>
      <c r="T22" s="213">
        <v>8.3487</v>
      </c>
      <c r="U22" s="244">
        <v>6.2288</v>
      </c>
      <c r="V22" s="207">
        <f t="shared" si="8"/>
        <v>-0.253919771940542</v>
      </c>
      <c r="W22" s="215">
        <v>3.4836</v>
      </c>
      <c r="X22" s="244">
        <v>3.3167</v>
      </c>
      <c r="Y22" s="207">
        <f t="shared" si="9"/>
        <v>-0.0479102078309795</v>
      </c>
      <c r="Z22" s="287">
        <v>1.1568</v>
      </c>
      <c r="AA22" s="257">
        <v>2.116</v>
      </c>
      <c r="AB22" s="207">
        <f t="shared" si="10"/>
        <v>0.829183955739972</v>
      </c>
      <c r="AC22" s="254">
        <f t="shared" si="0"/>
        <v>154.159</v>
      </c>
      <c r="AD22" s="255">
        <f t="shared" si="1"/>
        <v>158.4615</v>
      </c>
      <c r="AE22" s="207">
        <f t="shared" si="11"/>
        <v>0.0279094960398031</v>
      </c>
      <c r="AF22" s="254">
        <f t="shared" si="12"/>
        <v>28.836</v>
      </c>
      <c r="AG22" s="255">
        <f t="shared" si="13"/>
        <v>27.8438</v>
      </c>
      <c r="AH22" s="207">
        <f t="shared" si="14"/>
        <v>-0.0344083784158691</v>
      </c>
      <c r="AI22" s="271">
        <f t="shared" si="15"/>
        <v>182.995</v>
      </c>
      <c r="AJ22" s="255">
        <f t="shared" si="15"/>
        <v>186.3053</v>
      </c>
      <c r="AK22" s="207">
        <f t="shared" si="16"/>
        <v>0.018089565288669</v>
      </c>
    </row>
    <row r="23" s="194" customFormat="1" ht="20.1" customHeight="1" spans="1:37">
      <c r="A23" s="10">
        <v>20</v>
      </c>
      <c r="B23" s="215">
        <v>36.0352</v>
      </c>
      <c r="C23" s="206">
        <v>35.4848</v>
      </c>
      <c r="D23" s="212">
        <f t="shared" si="2"/>
        <v>-0.0152739543557411</v>
      </c>
      <c r="E23" s="213">
        <v>36.1787</v>
      </c>
      <c r="F23" s="209">
        <v>37.8466</v>
      </c>
      <c r="G23" s="207">
        <f t="shared" si="3"/>
        <v>0.0461017117806887</v>
      </c>
      <c r="H23" s="213">
        <v>51.1092</v>
      </c>
      <c r="I23" s="209">
        <v>54.5408</v>
      </c>
      <c r="J23" s="207">
        <f t="shared" si="4"/>
        <v>0.0671425105460464</v>
      </c>
      <c r="K23" s="213">
        <v>33.108</v>
      </c>
      <c r="L23" s="244">
        <v>31.319</v>
      </c>
      <c r="M23" s="207">
        <f t="shared" si="5"/>
        <v>-0.0540352784825419</v>
      </c>
      <c r="N23" s="215">
        <v>6.9646</v>
      </c>
      <c r="O23" s="244">
        <v>7.2556</v>
      </c>
      <c r="P23" s="207">
        <f t="shared" si="6"/>
        <v>0.041782729805014</v>
      </c>
      <c r="Q23" s="215">
        <v>8.9356</v>
      </c>
      <c r="R23" s="244">
        <v>10.2585</v>
      </c>
      <c r="S23" s="207">
        <f t="shared" si="7"/>
        <v>0.148048256412552</v>
      </c>
      <c r="T23" s="213">
        <v>8.7546</v>
      </c>
      <c r="U23" s="244">
        <v>6.4137</v>
      </c>
      <c r="V23" s="207">
        <f t="shared" si="8"/>
        <v>-0.267390857377836</v>
      </c>
      <c r="W23" s="215">
        <v>3.5438</v>
      </c>
      <c r="X23" s="244">
        <v>3.3932</v>
      </c>
      <c r="Y23" s="207">
        <f t="shared" si="9"/>
        <v>-0.0424967548958744</v>
      </c>
      <c r="Z23" s="287">
        <v>1.3987</v>
      </c>
      <c r="AA23" s="257">
        <v>1.9749</v>
      </c>
      <c r="AB23" s="207">
        <f t="shared" si="10"/>
        <v>0.411953957246014</v>
      </c>
      <c r="AC23" s="254">
        <f t="shared" si="0"/>
        <v>156.4311</v>
      </c>
      <c r="AD23" s="255">
        <f t="shared" si="1"/>
        <v>159.1912</v>
      </c>
      <c r="AE23" s="207">
        <f t="shared" si="11"/>
        <v>0.0176441896783951</v>
      </c>
      <c r="AF23" s="254">
        <f t="shared" si="12"/>
        <v>29.5973</v>
      </c>
      <c r="AG23" s="255">
        <f t="shared" si="13"/>
        <v>29.2959</v>
      </c>
      <c r="AH23" s="207">
        <f t="shared" si="14"/>
        <v>-0.0101833613201206</v>
      </c>
      <c r="AI23" s="271">
        <f t="shared" si="15"/>
        <v>186.0284</v>
      </c>
      <c r="AJ23" s="255">
        <f t="shared" si="15"/>
        <v>188.4871</v>
      </c>
      <c r="AK23" s="207">
        <f t="shared" si="16"/>
        <v>0.0132167991553977</v>
      </c>
    </row>
    <row r="24" s="194" customFormat="1" ht="20.1" customHeight="1" spans="1:37">
      <c r="A24" s="10">
        <v>21</v>
      </c>
      <c r="B24" s="215">
        <v>34.8819</v>
      </c>
      <c r="C24" s="206">
        <v>35.7152</v>
      </c>
      <c r="D24" s="212">
        <f t="shared" si="2"/>
        <v>0.0238891803485476</v>
      </c>
      <c r="E24" s="213">
        <v>37.4688</v>
      </c>
      <c r="F24" s="209">
        <v>37.838</v>
      </c>
      <c r="G24" s="207">
        <f t="shared" si="3"/>
        <v>0.00985353147151762</v>
      </c>
      <c r="H24" s="213">
        <v>52.6413</v>
      </c>
      <c r="I24" s="209">
        <v>54.0812</v>
      </c>
      <c r="J24" s="207">
        <f t="shared" si="4"/>
        <v>0.0273530478920544</v>
      </c>
      <c r="K24" s="213">
        <v>33.471</v>
      </c>
      <c r="L24" s="244">
        <v>30.623</v>
      </c>
      <c r="M24" s="207">
        <f t="shared" si="5"/>
        <v>-0.0850885841474708</v>
      </c>
      <c r="N24" s="215">
        <v>7.178</v>
      </c>
      <c r="O24" s="244">
        <v>7.0422</v>
      </c>
      <c r="P24" s="207">
        <f t="shared" si="6"/>
        <v>-0.0189189189189189</v>
      </c>
      <c r="Q24" s="215">
        <v>9.1129</v>
      </c>
      <c r="R24" s="244">
        <v>9.7772</v>
      </c>
      <c r="S24" s="207">
        <f t="shared" si="7"/>
        <v>0.0728966629722702</v>
      </c>
      <c r="T24" s="213">
        <v>8.8546</v>
      </c>
      <c r="U24" s="244">
        <v>7.1065</v>
      </c>
      <c r="V24" s="207">
        <f t="shared" si="8"/>
        <v>-0.197422808483726</v>
      </c>
      <c r="W24" s="215">
        <v>3.5729</v>
      </c>
      <c r="X24" s="244">
        <v>3.384</v>
      </c>
      <c r="Y24" s="207">
        <f t="shared" si="9"/>
        <v>-0.0528702174704023</v>
      </c>
      <c r="Z24" s="287">
        <v>1.1558</v>
      </c>
      <c r="AA24" s="257">
        <v>2.0303</v>
      </c>
      <c r="AB24" s="207">
        <f t="shared" si="10"/>
        <v>0.756618792178578</v>
      </c>
      <c r="AC24" s="254">
        <f t="shared" si="0"/>
        <v>158.463</v>
      </c>
      <c r="AD24" s="255">
        <f t="shared" si="1"/>
        <v>158.2574</v>
      </c>
      <c r="AE24" s="207">
        <f t="shared" si="11"/>
        <v>-0.0012974637612566</v>
      </c>
      <c r="AF24" s="254">
        <f t="shared" si="12"/>
        <v>29.8742</v>
      </c>
      <c r="AG24" s="255">
        <f t="shared" si="13"/>
        <v>29.3402</v>
      </c>
      <c r="AH24" s="207">
        <f t="shared" si="14"/>
        <v>-0.0178749556473477</v>
      </c>
      <c r="AI24" s="271">
        <f t="shared" si="15"/>
        <v>188.3372</v>
      </c>
      <c r="AJ24" s="255">
        <f t="shared" si="15"/>
        <v>187.5976</v>
      </c>
      <c r="AK24" s="207">
        <f t="shared" si="16"/>
        <v>-0.00392699902090504</v>
      </c>
    </row>
    <row r="25" s="194" customFormat="1" ht="20.1" customHeight="1" spans="1:37">
      <c r="A25" s="10">
        <v>22</v>
      </c>
      <c r="B25" s="215">
        <v>35.2704</v>
      </c>
      <c r="C25" s="206">
        <v>35.3824</v>
      </c>
      <c r="D25" s="212">
        <f t="shared" si="2"/>
        <v>0.00317546724732339</v>
      </c>
      <c r="E25" s="213">
        <v>38.1452</v>
      </c>
      <c r="F25" s="209">
        <v>38.2156</v>
      </c>
      <c r="G25" s="207">
        <f t="shared" si="3"/>
        <v>0.00184557952245628</v>
      </c>
      <c r="H25" s="213">
        <v>52.4572</v>
      </c>
      <c r="I25" s="209">
        <v>54.282</v>
      </c>
      <c r="J25" s="207">
        <f t="shared" si="4"/>
        <v>0.0347864544809863</v>
      </c>
      <c r="K25" s="213">
        <v>32.594</v>
      </c>
      <c r="L25" s="244">
        <v>30.624</v>
      </c>
      <c r="M25" s="207">
        <f t="shared" si="5"/>
        <v>-0.060440571884396</v>
      </c>
      <c r="N25" s="215">
        <v>7.0907</v>
      </c>
      <c r="O25" s="244">
        <v>6.0819</v>
      </c>
      <c r="P25" s="207">
        <f t="shared" si="6"/>
        <v>-0.142270861833105</v>
      </c>
      <c r="Q25" s="215">
        <v>8.9117</v>
      </c>
      <c r="R25" s="244">
        <v>9.2032</v>
      </c>
      <c r="S25" s="207">
        <f t="shared" si="7"/>
        <v>0.0327098084540549</v>
      </c>
      <c r="T25" s="213">
        <v>8.6934</v>
      </c>
      <c r="U25" s="244">
        <v>9.0593</v>
      </c>
      <c r="V25" s="207">
        <f t="shared" si="8"/>
        <v>0.0420894011548991</v>
      </c>
      <c r="W25" s="215">
        <v>3.3491</v>
      </c>
      <c r="X25" s="244">
        <v>3.1008</v>
      </c>
      <c r="Y25" s="207">
        <f t="shared" si="9"/>
        <v>-0.074139321011615</v>
      </c>
      <c r="Z25" s="287">
        <v>1.1019</v>
      </c>
      <c r="AA25" s="257">
        <v>2.0822</v>
      </c>
      <c r="AB25" s="207">
        <f t="shared" si="10"/>
        <v>0.889645158362828</v>
      </c>
      <c r="AC25" s="254">
        <f t="shared" si="0"/>
        <v>158.4668</v>
      </c>
      <c r="AD25" s="255">
        <f t="shared" si="1"/>
        <v>158.504</v>
      </c>
      <c r="AE25" s="207">
        <f t="shared" si="11"/>
        <v>0.000234749486958684</v>
      </c>
      <c r="AF25" s="254">
        <f t="shared" si="12"/>
        <v>29.1468</v>
      </c>
      <c r="AG25" s="255">
        <f t="shared" si="13"/>
        <v>29.5274</v>
      </c>
      <c r="AH25" s="207">
        <f t="shared" si="14"/>
        <v>0.0130580372459412</v>
      </c>
      <c r="AI25" s="271">
        <f t="shared" si="15"/>
        <v>187.6136</v>
      </c>
      <c r="AJ25" s="255">
        <f t="shared" si="15"/>
        <v>188.0314</v>
      </c>
      <c r="AK25" s="207">
        <f t="shared" si="16"/>
        <v>0.00222691745161316</v>
      </c>
    </row>
    <row r="26" s="194" customFormat="1" ht="20.1" customHeight="1" spans="1:37">
      <c r="A26" s="10">
        <v>23</v>
      </c>
      <c r="B26" s="215">
        <v>35.8016</v>
      </c>
      <c r="C26" s="206">
        <v>34.6624</v>
      </c>
      <c r="D26" s="212">
        <f t="shared" si="2"/>
        <v>-0.0318198069360029</v>
      </c>
      <c r="E26" s="213">
        <v>36.4516</v>
      </c>
      <c r="F26" s="209">
        <v>39.0198</v>
      </c>
      <c r="G26" s="207">
        <f t="shared" si="3"/>
        <v>0.070455069187635</v>
      </c>
      <c r="H26" s="213">
        <v>50.0641</v>
      </c>
      <c r="I26" s="209">
        <v>53.7347</v>
      </c>
      <c r="J26" s="207">
        <f t="shared" si="4"/>
        <v>0.0733180063159029</v>
      </c>
      <c r="K26" s="213">
        <v>31.866</v>
      </c>
      <c r="L26" s="244">
        <v>31.844</v>
      </c>
      <c r="M26" s="207">
        <f t="shared" si="5"/>
        <v>-0.000690391012364227</v>
      </c>
      <c r="N26" s="215">
        <v>6.8094</v>
      </c>
      <c r="O26" s="244">
        <v>5.8297</v>
      </c>
      <c r="P26" s="207">
        <f t="shared" si="6"/>
        <v>-0.143874643874644</v>
      </c>
      <c r="Q26" s="215">
        <v>8.7363</v>
      </c>
      <c r="R26" s="244">
        <v>9.1183</v>
      </c>
      <c r="S26" s="207">
        <f t="shared" si="7"/>
        <v>0.0437256046610121</v>
      </c>
      <c r="T26" s="213">
        <v>8.4051</v>
      </c>
      <c r="U26" s="244">
        <v>8.2272</v>
      </c>
      <c r="V26" s="207">
        <f t="shared" si="8"/>
        <v>-0.0211657208123638</v>
      </c>
      <c r="W26" s="215">
        <v>3.0848</v>
      </c>
      <c r="X26" s="244">
        <v>3.1586</v>
      </c>
      <c r="Y26" s="207">
        <f t="shared" si="9"/>
        <v>0.0239237551867219</v>
      </c>
      <c r="Z26" s="287">
        <v>1.0822</v>
      </c>
      <c r="AA26" s="257">
        <v>1.9935</v>
      </c>
      <c r="AB26" s="207">
        <f t="shared" si="10"/>
        <v>0.842080946220662</v>
      </c>
      <c r="AC26" s="254">
        <f t="shared" si="0"/>
        <v>154.1833</v>
      </c>
      <c r="AD26" s="255">
        <f t="shared" si="1"/>
        <v>159.2609</v>
      </c>
      <c r="AE26" s="207">
        <f t="shared" si="11"/>
        <v>0.0329322306631134</v>
      </c>
      <c r="AF26" s="254">
        <f t="shared" si="12"/>
        <v>28.1178</v>
      </c>
      <c r="AG26" s="255">
        <f t="shared" si="13"/>
        <v>28.3273</v>
      </c>
      <c r="AH26" s="207">
        <f t="shared" si="14"/>
        <v>0.00745079629273978</v>
      </c>
      <c r="AI26" s="271">
        <f t="shared" si="15"/>
        <v>182.3011</v>
      </c>
      <c r="AJ26" s="255">
        <f t="shared" si="15"/>
        <v>187.5882</v>
      </c>
      <c r="AK26" s="207">
        <f t="shared" si="16"/>
        <v>0.0290020191869387</v>
      </c>
    </row>
    <row r="27" s="194" customFormat="1" ht="20.1" customHeight="1" spans="1:37">
      <c r="A27" s="10">
        <v>24</v>
      </c>
      <c r="B27" s="215">
        <v>35.9712</v>
      </c>
      <c r="C27" s="206">
        <v>35.5584</v>
      </c>
      <c r="D27" s="212">
        <f t="shared" si="2"/>
        <v>-0.0114758473445424</v>
      </c>
      <c r="E27" s="213">
        <v>36.5041</v>
      </c>
      <c r="F27" s="209">
        <v>38.9712</v>
      </c>
      <c r="G27" s="207">
        <f t="shared" si="3"/>
        <v>0.067584189173271</v>
      </c>
      <c r="H27" s="213">
        <v>50.6008</v>
      </c>
      <c r="I27" s="209">
        <v>53.6909</v>
      </c>
      <c r="J27" s="207">
        <f t="shared" si="4"/>
        <v>0.0610682044552655</v>
      </c>
      <c r="K27" s="213">
        <v>32.921</v>
      </c>
      <c r="L27" s="244">
        <v>30.663</v>
      </c>
      <c r="M27" s="207">
        <f t="shared" si="5"/>
        <v>-0.0685884389903101</v>
      </c>
      <c r="N27" s="215">
        <v>6.9161</v>
      </c>
      <c r="O27" s="244">
        <v>5.82</v>
      </c>
      <c r="P27" s="207">
        <f t="shared" si="6"/>
        <v>-0.158485273492286</v>
      </c>
      <c r="Q27" s="215">
        <v>8.9045</v>
      </c>
      <c r="R27" s="244">
        <v>9.6212</v>
      </c>
      <c r="S27" s="207">
        <f t="shared" si="7"/>
        <v>0.0804873940142624</v>
      </c>
      <c r="T27" s="213">
        <v>8.6085</v>
      </c>
      <c r="U27" s="244">
        <v>8.5403</v>
      </c>
      <c r="V27" s="207">
        <f t="shared" si="8"/>
        <v>-0.00792240227681932</v>
      </c>
      <c r="W27" s="211">
        <v>3.3985</v>
      </c>
      <c r="X27" s="244">
        <v>3.1644</v>
      </c>
      <c r="Y27" s="207">
        <f t="shared" si="9"/>
        <v>-0.0688833308812711</v>
      </c>
      <c r="Z27" s="287">
        <v>1.1861</v>
      </c>
      <c r="AA27" s="257">
        <v>2.0232</v>
      </c>
      <c r="AB27" s="207">
        <f t="shared" si="10"/>
        <v>0.705758367759886</v>
      </c>
      <c r="AC27" s="254">
        <f t="shared" si="0"/>
        <v>155.9971</v>
      </c>
      <c r="AD27" s="255">
        <f t="shared" si="1"/>
        <v>158.8835</v>
      </c>
      <c r="AE27" s="207">
        <f t="shared" si="11"/>
        <v>0.018502908066881</v>
      </c>
      <c r="AF27" s="254">
        <f t="shared" si="12"/>
        <v>29.0137</v>
      </c>
      <c r="AG27" s="255">
        <f t="shared" si="13"/>
        <v>29.1691</v>
      </c>
      <c r="AH27" s="207">
        <f t="shared" si="14"/>
        <v>0.00535609039867386</v>
      </c>
      <c r="AI27" s="271">
        <f t="shared" si="15"/>
        <v>185.0108</v>
      </c>
      <c r="AJ27" s="255">
        <f t="shared" si="15"/>
        <v>188.0526</v>
      </c>
      <c r="AK27" s="207">
        <f t="shared" si="16"/>
        <v>0.0164412023514306</v>
      </c>
    </row>
    <row r="28" s="194" customFormat="1" ht="20.1" customHeight="1" spans="1:37">
      <c r="A28" s="10">
        <v>25</v>
      </c>
      <c r="B28" s="215">
        <v>35.5072</v>
      </c>
      <c r="C28" s="206">
        <v>35.6448</v>
      </c>
      <c r="D28" s="212">
        <f t="shared" si="2"/>
        <v>0.00387527036770005</v>
      </c>
      <c r="E28" s="213">
        <v>36.9259</v>
      </c>
      <c r="F28" s="209">
        <v>37.7013</v>
      </c>
      <c r="G28" s="207">
        <f t="shared" si="3"/>
        <v>0.0209988111325656</v>
      </c>
      <c r="H28" s="213">
        <v>50.7865</v>
      </c>
      <c r="I28" s="209">
        <v>53.9712</v>
      </c>
      <c r="J28" s="207">
        <f t="shared" si="4"/>
        <v>0.0627076093056227</v>
      </c>
      <c r="K28" s="213">
        <v>32.849</v>
      </c>
      <c r="L28" s="244">
        <v>30.861</v>
      </c>
      <c r="M28" s="207">
        <f t="shared" si="5"/>
        <v>-0.0605193460988157</v>
      </c>
      <c r="N28" s="215">
        <v>7.0228</v>
      </c>
      <c r="O28" s="244">
        <v>5.8491</v>
      </c>
      <c r="P28" s="207">
        <f t="shared" si="6"/>
        <v>-0.167127071823204</v>
      </c>
      <c r="Q28" s="215">
        <v>8.96</v>
      </c>
      <c r="R28" s="244">
        <v>9.3531</v>
      </c>
      <c r="S28" s="207">
        <f t="shared" si="7"/>
        <v>0.0438727678571427</v>
      </c>
      <c r="T28" s="213">
        <v>8.6291</v>
      </c>
      <c r="U28" s="244">
        <v>8.4864</v>
      </c>
      <c r="V28" s="207">
        <f t="shared" si="8"/>
        <v>-0.0165370664379831</v>
      </c>
      <c r="W28" s="215">
        <v>3.2493</v>
      </c>
      <c r="X28" s="244">
        <v>3.2788</v>
      </c>
      <c r="Y28" s="207">
        <f t="shared" si="9"/>
        <v>0.00907887852768291</v>
      </c>
      <c r="Z28" s="287">
        <v>1.2187</v>
      </c>
      <c r="AA28" s="257">
        <v>2.0165</v>
      </c>
      <c r="AB28" s="207">
        <f t="shared" si="10"/>
        <v>0.654631984901945</v>
      </c>
      <c r="AC28" s="254">
        <f t="shared" si="0"/>
        <v>156.0686</v>
      </c>
      <c r="AD28" s="255">
        <f t="shared" si="1"/>
        <v>158.1783</v>
      </c>
      <c r="AE28" s="207">
        <f t="shared" si="11"/>
        <v>0.0135177735944324</v>
      </c>
      <c r="AF28" s="254">
        <f t="shared" si="12"/>
        <v>29.0799</v>
      </c>
      <c r="AG28" s="255">
        <f t="shared" si="13"/>
        <v>28.9839</v>
      </c>
      <c r="AH28" s="207">
        <f t="shared" si="14"/>
        <v>-0.00330124931653799</v>
      </c>
      <c r="AI28" s="271">
        <f t="shared" si="15"/>
        <v>185.1485</v>
      </c>
      <c r="AJ28" s="255">
        <f t="shared" si="15"/>
        <v>187.1622</v>
      </c>
      <c r="AK28" s="207">
        <f t="shared" si="16"/>
        <v>0.0108761345622571</v>
      </c>
    </row>
    <row r="29" s="194" customFormat="1" ht="20.1" customHeight="1" spans="1:37">
      <c r="A29" s="10">
        <v>26</v>
      </c>
      <c r="B29" s="215">
        <v>35.9072</v>
      </c>
      <c r="C29" s="206">
        <v>35.472</v>
      </c>
      <c r="D29" s="212">
        <f t="shared" si="2"/>
        <v>-0.012120131895553</v>
      </c>
      <c r="E29" s="213">
        <v>37.9533</v>
      </c>
      <c r="F29" s="209">
        <v>37.9359</v>
      </c>
      <c r="G29" s="207">
        <f t="shared" si="3"/>
        <v>-0.000458458157788706</v>
      </c>
      <c r="H29" s="213">
        <v>50.6348</v>
      </c>
      <c r="I29" s="209">
        <v>55.8483</v>
      </c>
      <c r="J29" s="207">
        <f t="shared" si="4"/>
        <v>0.102962784488139</v>
      </c>
      <c r="K29" s="213">
        <v>32.314</v>
      </c>
      <c r="L29" s="244">
        <v>30.79</v>
      </c>
      <c r="M29" s="207">
        <f t="shared" si="5"/>
        <v>-0.0471622207092901</v>
      </c>
      <c r="N29" s="215">
        <v>7.4496</v>
      </c>
      <c r="O29" s="244">
        <v>5.9461</v>
      </c>
      <c r="P29" s="207">
        <f t="shared" si="6"/>
        <v>-0.201822916666667</v>
      </c>
      <c r="Q29" s="215">
        <v>8.5832</v>
      </c>
      <c r="R29" s="244">
        <v>9.5326</v>
      </c>
      <c r="S29" s="207">
        <f t="shared" si="7"/>
        <v>0.110611426973623</v>
      </c>
      <c r="T29" s="213">
        <v>8.8887</v>
      </c>
      <c r="U29" s="244">
        <v>8.9241</v>
      </c>
      <c r="V29" s="207">
        <f t="shared" si="8"/>
        <v>0.0039825846299233</v>
      </c>
      <c r="W29" s="215">
        <v>3.3338</v>
      </c>
      <c r="X29" s="244">
        <v>3.2471</v>
      </c>
      <c r="Y29" s="207">
        <f t="shared" si="9"/>
        <v>-0.0260063591097246</v>
      </c>
      <c r="Z29" s="287">
        <v>1.2</v>
      </c>
      <c r="AA29" s="257">
        <v>2.0017</v>
      </c>
      <c r="AB29" s="207">
        <f t="shared" si="10"/>
        <v>0.668083333333333</v>
      </c>
      <c r="AC29" s="254">
        <f t="shared" si="0"/>
        <v>156.8093</v>
      </c>
      <c r="AD29" s="255">
        <f t="shared" si="1"/>
        <v>160.0462</v>
      </c>
      <c r="AE29" s="207">
        <f t="shared" si="11"/>
        <v>0.0206422705796148</v>
      </c>
      <c r="AF29" s="254">
        <f t="shared" si="12"/>
        <v>29.4553</v>
      </c>
      <c r="AG29" s="255">
        <f t="shared" si="13"/>
        <v>29.6516</v>
      </c>
      <c r="AH29" s="207">
        <f t="shared" si="14"/>
        <v>0.00666433545066583</v>
      </c>
      <c r="AI29" s="271">
        <f t="shared" si="15"/>
        <v>186.2646</v>
      </c>
      <c r="AJ29" s="255">
        <f t="shared" si="15"/>
        <v>189.6978</v>
      </c>
      <c r="AK29" s="207">
        <f t="shared" si="16"/>
        <v>0.0184318437319813</v>
      </c>
    </row>
    <row r="30" s="194" customFormat="1" ht="20.1" customHeight="1" spans="1:37">
      <c r="A30" s="10">
        <v>27</v>
      </c>
      <c r="B30" s="215">
        <v>35.7792</v>
      </c>
      <c r="C30" s="206">
        <v>34.7872</v>
      </c>
      <c r="D30" s="212">
        <f t="shared" si="2"/>
        <v>-0.027725605938646</v>
      </c>
      <c r="E30" s="213">
        <v>36.8856</v>
      </c>
      <c r="F30" s="209">
        <v>39.199</v>
      </c>
      <c r="G30" s="207">
        <f t="shared" si="3"/>
        <v>0.0627182423493179</v>
      </c>
      <c r="H30" s="213">
        <v>51.8589</v>
      </c>
      <c r="I30" s="209">
        <v>56.7033</v>
      </c>
      <c r="J30" s="207">
        <f t="shared" si="4"/>
        <v>0.0934150165159693</v>
      </c>
      <c r="K30" s="213">
        <v>33.477</v>
      </c>
      <c r="L30" s="244">
        <v>31.115</v>
      </c>
      <c r="M30" s="207">
        <f t="shared" si="5"/>
        <v>-0.0705559040535292</v>
      </c>
      <c r="N30" s="215">
        <v>7.3429</v>
      </c>
      <c r="O30" s="244">
        <v>6.014</v>
      </c>
      <c r="P30" s="207">
        <f t="shared" si="6"/>
        <v>-0.180977542932629</v>
      </c>
      <c r="Q30" s="215">
        <v>9.2239</v>
      </c>
      <c r="R30" s="244">
        <v>9.4581</v>
      </c>
      <c r="S30" s="207">
        <f t="shared" si="7"/>
        <v>0.0253905614761651</v>
      </c>
      <c r="T30" s="213">
        <v>7.8033</v>
      </c>
      <c r="U30" s="244">
        <v>9.0229</v>
      </c>
      <c r="V30" s="207">
        <f t="shared" si="8"/>
        <v>0.156292850460702</v>
      </c>
      <c r="W30" s="215">
        <v>3.3302</v>
      </c>
      <c r="X30" s="244">
        <v>3.2658</v>
      </c>
      <c r="Y30" s="207">
        <f t="shared" si="9"/>
        <v>-0.019338177887214</v>
      </c>
      <c r="Z30" s="287">
        <v>1.3288</v>
      </c>
      <c r="AA30" s="257">
        <v>2.0951</v>
      </c>
      <c r="AB30" s="207">
        <f t="shared" si="10"/>
        <v>0.576685731487056</v>
      </c>
      <c r="AC30" s="254">
        <f t="shared" si="0"/>
        <v>158.0007</v>
      </c>
      <c r="AD30" s="255">
        <f t="shared" si="1"/>
        <v>161.8045</v>
      </c>
      <c r="AE30" s="207">
        <f t="shared" si="11"/>
        <v>0.0240745768847861</v>
      </c>
      <c r="AF30" s="254">
        <f t="shared" si="12"/>
        <v>29.0291</v>
      </c>
      <c r="AG30" s="255">
        <f t="shared" si="13"/>
        <v>29.8559</v>
      </c>
      <c r="AH30" s="207">
        <f t="shared" si="14"/>
        <v>0.028481764849754</v>
      </c>
      <c r="AI30" s="271">
        <f t="shared" si="15"/>
        <v>187.0298</v>
      </c>
      <c r="AJ30" s="255">
        <f t="shared" si="15"/>
        <v>191.6604</v>
      </c>
      <c r="AK30" s="207">
        <f t="shared" si="16"/>
        <v>0.0247586213533887</v>
      </c>
    </row>
    <row r="31" s="194" customFormat="1" ht="20.1" customHeight="1" spans="1:37">
      <c r="A31" s="10">
        <v>28</v>
      </c>
      <c r="B31" s="215">
        <v>35.152</v>
      </c>
      <c r="C31" s="206">
        <v>35.6864</v>
      </c>
      <c r="D31" s="212">
        <f t="shared" si="2"/>
        <v>0.0152025489303595</v>
      </c>
      <c r="E31" s="213">
        <v>38.0276</v>
      </c>
      <c r="F31" s="209">
        <v>38.327</v>
      </c>
      <c r="G31" s="207">
        <f t="shared" si="3"/>
        <v>0.00787322891794377</v>
      </c>
      <c r="H31" s="213">
        <v>49.8668</v>
      </c>
      <c r="I31" s="209">
        <v>54.1588</v>
      </c>
      <c r="J31" s="207">
        <f t="shared" si="4"/>
        <v>0.0860692885847899</v>
      </c>
      <c r="K31" s="213">
        <v>32.71</v>
      </c>
      <c r="L31" s="244">
        <v>31.012</v>
      </c>
      <c r="M31" s="207">
        <f t="shared" si="5"/>
        <v>-0.0519107306634057</v>
      </c>
      <c r="N31" s="215">
        <v>7.2556</v>
      </c>
      <c r="O31" s="244">
        <v>5.7715</v>
      </c>
      <c r="P31" s="207">
        <f t="shared" si="6"/>
        <v>-0.204545454545455</v>
      </c>
      <c r="Q31" s="215">
        <v>9.0588</v>
      </c>
      <c r="R31" s="244">
        <v>9.5612</v>
      </c>
      <c r="S31" s="207">
        <f t="shared" si="7"/>
        <v>0.0554598843113878</v>
      </c>
      <c r="T31" s="213">
        <v>8.6491</v>
      </c>
      <c r="U31" s="244">
        <v>8.2078</v>
      </c>
      <c r="V31" s="207">
        <f t="shared" si="8"/>
        <v>-0.0510226497554659</v>
      </c>
      <c r="W31" s="215">
        <v>3.3426</v>
      </c>
      <c r="X31" s="244">
        <v>3.1308</v>
      </c>
      <c r="Y31" s="207">
        <f t="shared" si="9"/>
        <v>-0.0633638485011668</v>
      </c>
      <c r="Z31" s="287">
        <v>1.35</v>
      </c>
      <c r="AA31" s="257">
        <v>2.0796</v>
      </c>
      <c r="AB31" s="207">
        <f t="shared" si="10"/>
        <v>0.540444444444444</v>
      </c>
      <c r="AC31" s="254">
        <f t="shared" si="0"/>
        <v>155.7564</v>
      </c>
      <c r="AD31" s="255">
        <f t="shared" si="1"/>
        <v>159.1842</v>
      </c>
      <c r="AE31" s="207">
        <f t="shared" si="11"/>
        <v>0.0220074423908102</v>
      </c>
      <c r="AF31" s="254">
        <f t="shared" si="12"/>
        <v>29.6561</v>
      </c>
      <c r="AG31" s="255">
        <f t="shared" si="13"/>
        <v>28.7509</v>
      </c>
      <c r="AH31" s="207">
        <f t="shared" si="14"/>
        <v>-0.03052323130823</v>
      </c>
      <c r="AI31" s="271">
        <f t="shared" si="15"/>
        <v>185.4125</v>
      </c>
      <c r="AJ31" s="255">
        <f t="shared" si="15"/>
        <v>187.9351</v>
      </c>
      <c r="AK31" s="207">
        <f t="shared" si="16"/>
        <v>0.0136053394458302</v>
      </c>
    </row>
    <row r="32" s="194" customFormat="1" ht="20.1" customHeight="1" spans="1:37">
      <c r="A32" s="10"/>
      <c r="B32" s="215"/>
      <c r="C32" s="206"/>
      <c r="D32" s="212"/>
      <c r="E32" s="213"/>
      <c r="F32" s="209"/>
      <c r="G32" s="207"/>
      <c r="H32" s="213"/>
      <c r="I32" s="209"/>
      <c r="J32" s="207"/>
      <c r="K32" s="213"/>
      <c r="L32" s="244"/>
      <c r="M32" s="207"/>
      <c r="N32" s="215"/>
      <c r="O32" s="244"/>
      <c r="P32" s="207"/>
      <c r="Q32" s="215"/>
      <c r="R32" s="244"/>
      <c r="S32" s="207"/>
      <c r="T32" s="213"/>
      <c r="U32" s="244"/>
      <c r="V32" s="207"/>
      <c r="W32" s="215"/>
      <c r="X32" s="244"/>
      <c r="Y32" s="207"/>
      <c r="Z32" s="287"/>
      <c r="AA32" s="257"/>
      <c r="AB32" s="207"/>
      <c r="AC32" s="254"/>
      <c r="AD32" s="255"/>
      <c r="AE32" s="207"/>
      <c r="AF32" s="254"/>
      <c r="AG32" s="255"/>
      <c r="AH32" s="207"/>
      <c r="AI32" s="271"/>
      <c r="AJ32" s="255"/>
      <c r="AK32" s="207"/>
    </row>
    <row r="33" s="194" customFormat="1" ht="20.1" customHeight="1" spans="1:37">
      <c r="A33" s="10"/>
      <c r="B33" s="216"/>
      <c r="C33" s="206"/>
      <c r="D33" s="212"/>
      <c r="E33" s="213"/>
      <c r="F33" s="209"/>
      <c r="G33" s="207"/>
      <c r="H33" s="213"/>
      <c r="I33" s="209"/>
      <c r="J33" s="207"/>
      <c r="K33" s="213"/>
      <c r="L33" s="244"/>
      <c r="M33" s="207"/>
      <c r="N33" s="215"/>
      <c r="O33" s="244"/>
      <c r="P33" s="207"/>
      <c r="Q33" s="215"/>
      <c r="R33" s="244"/>
      <c r="S33" s="207"/>
      <c r="T33" s="213"/>
      <c r="U33" s="244"/>
      <c r="V33" s="207"/>
      <c r="W33" s="215"/>
      <c r="X33" s="244"/>
      <c r="Y33" s="207"/>
      <c r="Z33" s="287"/>
      <c r="AA33" s="257"/>
      <c r="AB33" s="207"/>
      <c r="AC33" s="254"/>
      <c r="AD33" s="255"/>
      <c r="AE33" s="207"/>
      <c r="AF33" s="254"/>
      <c r="AG33" s="255"/>
      <c r="AH33" s="207"/>
      <c r="AI33" s="271"/>
      <c r="AJ33" s="255"/>
      <c r="AK33" s="207"/>
    </row>
    <row r="34" s="194" customFormat="1" ht="20.1" customHeight="1" spans="1:37">
      <c r="A34" s="10"/>
      <c r="B34" s="216"/>
      <c r="C34" s="217"/>
      <c r="D34" s="218"/>
      <c r="E34" s="219"/>
      <c r="F34" s="220"/>
      <c r="G34" s="221"/>
      <c r="H34" s="219"/>
      <c r="I34" s="220"/>
      <c r="J34" s="221"/>
      <c r="K34" s="219"/>
      <c r="L34" s="246"/>
      <c r="M34" s="221"/>
      <c r="N34" s="216"/>
      <c r="O34" s="246"/>
      <c r="P34" s="221"/>
      <c r="Q34" s="216"/>
      <c r="R34" s="246"/>
      <c r="S34" s="221"/>
      <c r="T34" s="219"/>
      <c r="U34" s="246"/>
      <c r="V34" s="221"/>
      <c r="W34" s="248"/>
      <c r="X34" s="246"/>
      <c r="Y34" s="221"/>
      <c r="Z34" s="289"/>
      <c r="AA34" s="246"/>
      <c r="AB34" s="221"/>
      <c r="AC34" s="259"/>
      <c r="AD34" s="260"/>
      <c r="AE34" s="221"/>
      <c r="AF34" s="259"/>
      <c r="AG34" s="255"/>
      <c r="AH34" s="221"/>
      <c r="AI34" s="272"/>
      <c r="AJ34" s="260"/>
      <c r="AK34" s="221"/>
    </row>
    <row r="35" s="194" customFormat="1" ht="20.1" customHeight="1" spans="1:37">
      <c r="A35" s="222" t="s">
        <v>19</v>
      </c>
      <c r="B35" s="223">
        <f>SUM(B4:B31)</f>
        <v>982.7939</v>
      </c>
      <c r="C35" s="224">
        <f t="shared" ref="C35:U35" si="17">SUM(C4:C34)</f>
        <v>966.1888</v>
      </c>
      <c r="D35" s="225">
        <f t="shared" si="2"/>
        <v>-0.016895811013886</v>
      </c>
      <c r="E35" s="223">
        <f>SUM(E4:E31)</f>
        <v>1045.8536</v>
      </c>
      <c r="F35" s="226">
        <f t="shared" si="17"/>
        <v>992.694</v>
      </c>
      <c r="G35" s="225">
        <f t="shared" si="3"/>
        <v>-0.0508289114269914</v>
      </c>
      <c r="H35" s="223">
        <f>SUM(H4:H31)</f>
        <v>1436.3007</v>
      </c>
      <c r="I35" s="247">
        <f t="shared" si="17"/>
        <v>1439.8908</v>
      </c>
      <c r="J35" s="225">
        <f t="shared" si="4"/>
        <v>0.00249954623011734</v>
      </c>
      <c r="K35" s="223">
        <f>SUM(K4:K31)</f>
        <v>908.289</v>
      </c>
      <c r="L35" s="247">
        <f t="shared" si="17"/>
        <v>827.082</v>
      </c>
      <c r="M35" s="225">
        <f t="shared" si="5"/>
        <v>-0.0894065655314552</v>
      </c>
      <c r="N35" s="223">
        <f>SUM(N4:N31)</f>
        <v>199.0925</v>
      </c>
      <c r="O35" s="224">
        <f t="shared" si="17"/>
        <v>182.845</v>
      </c>
      <c r="P35" s="225">
        <f t="shared" si="6"/>
        <v>-0.0816077953714983</v>
      </c>
      <c r="Q35" s="223">
        <f>SUM(Q4:Q31)</f>
        <v>250.2418</v>
      </c>
      <c r="R35" s="224">
        <f t="shared" si="17"/>
        <v>256.7506</v>
      </c>
      <c r="S35" s="225">
        <f t="shared" si="7"/>
        <v>0.0260100430863269</v>
      </c>
      <c r="T35" s="223">
        <f>SUM(T4:T31)</f>
        <v>234.2315</v>
      </c>
      <c r="U35" s="247">
        <f t="shared" si="17"/>
        <v>190.5727</v>
      </c>
      <c r="V35" s="225">
        <f t="shared" si="8"/>
        <v>-0.186391668071971</v>
      </c>
      <c r="W35" s="223">
        <f>SUM(W4:W31)</f>
        <v>99.3416</v>
      </c>
      <c r="X35" s="249">
        <f t="shared" ref="X35" si="18">SUM(X4:X34)</f>
        <v>88.4081</v>
      </c>
      <c r="Y35" s="261">
        <f t="shared" si="9"/>
        <v>-0.110059632621178</v>
      </c>
      <c r="Z35" s="300">
        <f t="shared" ref="Z35:AA35" si="19">SUM(Z4:Z34)</f>
        <v>31.9804</v>
      </c>
      <c r="AA35" s="224">
        <f t="shared" si="19"/>
        <v>53.6666</v>
      </c>
      <c r="AB35" s="225">
        <f t="shared" ref="AB35:AB38" si="20">(AA35-Z35)/Z35</f>
        <v>0.678109091818739</v>
      </c>
      <c r="AC35" s="301">
        <f>SUM(AC4:AC34)</f>
        <v>4373.2372</v>
      </c>
      <c r="AD35" s="224">
        <f>SUM(AD4:AD31)</f>
        <v>4225.8556</v>
      </c>
      <c r="AE35" s="225">
        <f t="shared" si="11"/>
        <v>-0.0337008017767711</v>
      </c>
      <c r="AF35" s="223">
        <f>SUM(AF4:AF34)</f>
        <v>814.8878</v>
      </c>
      <c r="AG35" s="224">
        <f>SUM(AG4:AG31)</f>
        <v>772.243</v>
      </c>
      <c r="AH35" s="225">
        <f t="shared" si="14"/>
        <v>-0.0523321124699619</v>
      </c>
      <c r="AI35" s="262">
        <f t="shared" si="15"/>
        <v>5188.125</v>
      </c>
      <c r="AJ35" s="224">
        <f>SUM(AJ4:AJ31)</f>
        <v>4998.0986</v>
      </c>
      <c r="AK35" s="225">
        <f t="shared" si="16"/>
        <v>-0.0366271822671968</v>
      </c>
    </row>
    <row r="36" s="194" customFormat="1" ht="20.1" customHeight="1" spans="1:37">
      <c r="A36" s="227" t="s">
        <v>65</v>
      </c>
      <c r="B36" s="228">
        <f>AVERAGE(B4:B31)</f>
        <v>35.0997821428571</v>
      </c>
      <c r="C36" s="229">
        <f t="shared" ref="C36:U36" si="21">AVERAGE(C4:C34)</f>
        <v>34.5067428571429</v>
      </c>
      <c r="D36" s="212">
        <f t="shared" si="2"/>
        <v>-0.0168958110138848</v>
      </c>
      <c r="E36" s="228">
        <f>AVERAGE(E4:E31)</f>
        <v>37.3519142857143</v>
      </c>
      <c r="F36" s="231">
        <f t="shared" si="21"/>
        <v>35.4533571428571</v>
      </c>
      <c r="G36" s="212">
        <f t="shared" si="3"/>
        <v>-0.0508289114269919</v>
      </c>
      <c r="H36" s="228">
        <f>AVERAGE(H4:H31)</f>
        <v>51.2964535714286</v>
      </c>
      <c r="I36" s="231">
        <f t="shared" si="21"/>
        <v>51.4246714285714</v>
      </c>
      <c r="J36" s="212">
        <f t="shared" si="4"/>
        <v>0.00249954623011672</v>
      </c>
      <c r="K36" s="228">
        <f>AVERAGE(K4:K31)</f>
        <v>32.4388928571429</v>
      </c>
      <c r="L36" s="231">
        <f t="shared" si="21"/>
        <v>29.5386428571429</v>
      </c>
      <c r="M36" s="212">
        <f t="shared" si="5"/>
        <v>-0.0894065655314565</v>
      </c>
      <c r="N36" s="228">
        <f>AVERAGE(N4:N31)</f>
        <v>7.11044642857143</v>
      </c>
      <c r="O36" s="229">
        <f t="shared" si="21"/>
        <v>6.53017857142857</v>
      </c>
      <c r="P36" s="212">
        <f t="shared" si="6"/>
        <v>-0.0816077953714985</v>
      </c>
      <c r="Q36" s="228">
        <f>AVERAGE(Q4:Q31)</f>
        <v>8.93720714285714</v>
      </c>
      <c r="R36" s="229">
        <f t="shared" si="21"/>
        <v>9.16966428571429</v>
      </c>
      <c r="S36" s="212">
        <f t="shared" si="7"/>
        <v>0.0260100430863273</v>
      </c>
      <c r="T36" s="228">
        <f>AVERAGE(T4:T31)</f>
        <v>8.36541071428571</v>
      </c>
      <c r="U36" s="231">
        <f t="shared" si="21"/>
        <v>6.80616785714286</v>
      </c>
      <c r="V36" s="207">
        <f t="shared" si="8"/>
        <v>-0.186391668071971</v>
      </c>
      <c r="W36" s="228">
        <f>AVERAGE(W4:W31)</f>
        <v>3.54791428571429</v>
      </c>
      <c r="X36" s="244">
        <f t="shared" ref="X36" si="22">AVERAGE(X4:X34)</f>
        <v>3.15743214285714</v>
      </c>
      <c r="Y36" s="264">
        <f t="shared" si="9"/>
        <v>-0.110059632621179</v>
      </c>
      <c r="Z36" s="302">
        <f t="shared" ref="Z36:AA36" si="23">AVERAGE(Z4:Z34)</f>
        <v>1.14215714285714</v>
      </c>
      <c r="AA36" s="229">
        <f t="shared" si="23"/>
        <v>1.91666428571429</v>
      </c>
      <c r="AB36" s="207">
        <f t="shared" si="20"/>
        <v>0.678109091818739</v>
      </c>
      <c r="AC36" s="303">
        <f>AVERAGE(AC4:AC31)</f>
        <v>156.187042857143</v>
      </c>
      <c r="AD36" s="229">
        <f>AVERAGE(AD4:AD31)</f>
        <v>150.923414285714</v>
      </c>
      <c r="AE36" s="212">
        <f t="shared" si="11"/>
        <v>-0.0337008017767711</v>
      </c>
      <c r="AF36" s="228">
        <f>AVERAGE(AF4:AF31)</f>
        <v>29.1031357142857</v>
      </c>
      <c r="AG36" s="229">
        <f>AVERAGE(AG4:AG31)</f>
        <v>27.5801071428571</v>
      </c>
      <c r="AH36" s="212">
        <f t="shared" si="14"/>
        <v>-0.0523321124699619</v>
      </c>
      <c r="AI36" s="271">
        <f t="shared" si="15"/>
        <v>185.290178571429</v>
      </c>
      <c r="AJ36" s="229">
        <f>AVERAGE(AJ4:AJ31)</f>
        <v>178.503521428571</v>
      </c>
      <c r="AK36" s="207">
        <f t="shared" si="16"/>
        <v>-0.0366271822671968</v>
      </c>
    </row>
    <row r="37" s="194" customFormat="1" ht="20.1" customHeight="1" spans="1:37">
      <c r="A37" s="232" t="s">
        <v>66</v>
      </c>
      <c r="B37" s="228">
        <f t="shared" ref="B37:U37" si="24">MAX(B4:B34)</f>
        <v>36.7968</v>
      </c>
      <c r="C37" s="229">
        <f t="shared" si="24"/>
        <v>35.7152</v>
      </c>
      <c r="D37" s="212">
        <f t="shared" si="2"/>
        <v>-0.0293938603356812</v>
      </c>
      <c r="E37" s="230">
        <f t="shared" si="24"/>
        <v>41.2293</v>
      </c>
      <c r="F37" s="231">
        <f t="shared" si="24"/>
        <v>39.199</v>
      </c>
      <c r="G37" s="212">
        <f t="shared" si="3"/>
        <v>-0.0492441055268948</v>
      </c>
      <c r="H37" s="230">
        <f t="shared" si="24"/>
        <v>56.8108</v>
      </c>
      <c r="I37" s="231">
        <f t="shared" si="24"/>
        <v>56.7033</v>
      </c>
      <c r="J37" s="212">
        <f t="shared" si="4"/>
        <v>-0.00189224584057964</v>
      </c>
      <c r="K37" s="230">
        <f t="shared" si="24"/>
        <v>34.339</v>
      </c>
      <c r="L37" s="231">
        <f t="shared" si="24"/>
        <v>31.844</v>
      </c>
      <c r="M37" s="212">
        <f t="shared" si="5"/>
        <v>-0.0726579108302512</v>
      </c>
      <c r="N37" s="230">
        <f t="shared" si="24"/>
        <v>7.5272</v>
      </c>
      <c r="O37" s="229">
        <f t="shared" si="24"/>
        <v>7.2556</v>
      </c>
      <c r="P37" s="212">
        <f t="shared" si="6"/>
        <v>-0.036082474226804</v>
      </c>
      <c r="Q37" s="230">
        <f t="shared" si="24"/>
        <v>9.4177</v>
      </c>
      <c r="R37" s="229">
        <f t="shared" si="24"/>
        <v>10.2585</v>
      </c>
      <c r="S37" s="212">
        <f t="shared" si="7"/>
        <v>0.0892786986206823</v>
      </c>
      <c r="T37" s="230">
        <f t="shared" si="24"/>
        <v>9.3105</v>
      </c>
      <c r="U37" s="231">
        <f t="shared" si="24"/>
        <v>9.0593</v>
      </c>
      <c r="V37" s="207">
        <f t="shared" si="8"/>
        <v>-0.0269802910692228</v>
      </c>
      <c r="W37" s="215">
        <f t="shared" ref="W37:X37" si="25">MAX(W4:W34)</f>
        <v>4.1882</v>
      </c>
      <c r="X37" s="244">
        <f t="shared" si="25"/>
        <v>3.3932</v>
      </c>
      <c r="Y37" s="264">
        <f t="shared" si="9"/>
        <v>-0.189819015328781</v>
      </c>
      <c r="Z37" s="302">
        <f t="shared" ref="Z37:AA37" si="26">MAX(Z4:Z34)</f>
        <v>1.4399</v>
      </c>
      <c r="AA37" s="229">
        <f t="shared" si="26"/>
        <v>2.1617</v>
      </c>
      <c r="AB37" s="207">
        <f t="shared" si="20"/>
        <v>0.501284811445239</v>
      </c>
      <c r="AC37" s="254">
        <f t="shared" ref="AC37:AC38" si="27">B37+E37+H37+K37</f>
        <v>169.1759</v>
      </c>
      <c r="AD37" s="229">
        <f t="shared" ref="AD37" si="28">MAX(AD4:AD34)</f>
        <v>161.8045</v>
      </c>
      <c r="AE37" s="212">
        <f t="shared" si="11"/>
        <v>-0.0435724000877193</v>
      </c>
      <c r="AF37" s="254">
        <f>N37+Q37+T37+W37</f>
        <v>30.4436</v>
      </c>
      <c r="AG37" s="229">
        <f t="shared" ref="AG37" si="29">MAX(AG4:AG34)</f>
        <v>29.8559</v>
      </c>
      <c r="AH37" s="212">
        <f t="shared" si="14"/>
        <v>-0.0193045500532133</v>
      </c>
      <c r="AI37" s="271">
        <f t="shared" si="15"/>
        <v>199.6195</v>
      </c>
      <c r="AJ37" s="229">
        <f t="shared" ref="AJ37" si="30">MAX(AJ4:AJ34)</f>
        <v>191.6604</v>
      </c>
      <c r="AK37" s="207">
        <f t="shared" si="16"/>
        <v>-0.0398713552533696</v>
      </c>
    </row>
    <row r="38" s="194" customFormat="1" ht="20.1" customHeight="1" spans="1:37">
      <c r="A38" s="233" t="s">
        <v>67</v>
      </c>
      <c r="B38" s="234">
        <f t="shared" ref="B38:I38" si="31">MIN(B4:B34)</f>
        <v>31.4176</v>
      </c>
      <c r="C38" s="235">
        <f t="shared" si="31"/>
        <v>30.7072</v>
      </c>
      <c r="D38" s="236">
        <f t="shared" si="2"/>
        <v>-0.0226115298431452</v>
      </c>
      <c r="E38" s="237">
        <f t="shared" si="31"/>
        <v>32.5168</v>
      </c>
      <c r="F38" s="238">
        <f t="shared" si="31"/>
        <v>29.1177</v>
      </c>
      <c r="G38" s="236">
        <f t="shared" si="3"/>
        <v>-0.104533656448359</v>
      </c>
      <c r="H38" s="237">
        <f t="shared" si="31"/>
        <v>45.0763</v>
      </c>
      <c r="I38" s="238">
        <f t="shared" si="31"/>
        <v>46.1417</v>
      </c>
      <c r="J38" s="236">
        <f t="shared" si="4"/>
        <v>0.0236354802856489</v>
      </c>
      <c r="K38" s="237">
        <f t="shared" ref="K38:U38" si="32">MIN(K4:K34)</f>
        <v>29.044</v>
      </c>
      <c r="L38" s="238">
        <f t="shared" si="32"/>
        <v>25.593</v>
      </c>
      <c r="M38" s="236">
        <f t="shared" si="5"/>
        <v>-0.118819721801405</v>
      </c>
      <c r="N38" s="237">
        <f t="shared" si="32"/>
        <v>6.4214</v>
      </c>
      <c r="O38" s="235">
        <f t="shared" si="32"/>
        <v>5.7715</v>
      </c>
      <c r="P38" s="236">
        <f t="shared" si="6"/>
        <v>-0.101208459214502</v>
      </c>
      <c r="Q38" s="237">
        <f t="shared" si="32"/>
        <v>8.1662</v>
      </c>
      <c r="R38" s="235">
        <f t="shared" si="32"/>
        <v>8.024</v>
      </c>
      <c r="S38" s="236">
        <f t="shared" si="7"/>
        <v>-0.0174132399402416</v>
      </c>
      <c r="T38" s="237">
        <f t="shared" si="32"/>
        <v>6.5954</v>
      </c>
      <c r="U38" s="238">
        <f t="shared" si="32"/>
        <v>4.8516</v>
      </c>
      <c r="V38" s="250">
        <f t="shared" si="8"/>
        <v>-0.264396397489159</v>
      </c>
      <c r="W38" s="251">
        <f t="shared" ref="W38:X38" si="33">MIN(W4:W34)</f>
        <v>3.0848</v>
      </c>
      <c r="X38" s="252">
        <f t="shared" si="33"/>
        <v>2.9172</v>
      </c>
      <c r="Y38" s="267">
        <f t="shared" si="9"/>
        <v>-0.0543309128630706</v>
      </c>
      <c r="Z38" s="304">
        <f t="shared" ref="Z38:AA38" si="34">MIN(Z4:Z34)</f>
        <v>0.6871</v>
      </c>
      <c r="AA38" s="235">
        <f t="shared" si="34"/>
        <v>1.6715</v>
      </c>
      <c r="AB38" s="250">
        <f t="shared" si="20"/>
        <v>1.4326881094455</v>
      </c>
      <c r="AC38" s="305">
        <f t="shared" si="27"/>
        <v>138.0547</v>
      </c>
      <c r="AD38" s="235">
        <f>MIN(AD4:AD31)</f>
        <v>133.2013</v>
      </c>
      <c r="AE38" s="236">
        <f t="shared" si="11"/>
        <v>-0.0351556303407274</v>
      </c>
      <c r="AF38" s="306">
        <f>N38+Q38+T38+W38</f>
        <v>24.2678</v>
      </c>
      <c r="AG38" s="235">
        <f>MIN(AG4:AG31)</f>
        <v>24.3804</v>
      </c>
      <c r="AH38" s="236">
        <f t="shared" si="14"/>
        <v>0.0046398931918015</v>
      </c>
      <c r="AI38" s="307">
        <f t="shared" si="15"/>
        <v>162.3225</v>
      </c>
      <c r="AJ38" s="235">
        <f>MIN(AJ4:AJ31)</f>
        <v>157.5817</v>
      </c>
      <c r="AK38" s="250">
        <f t="shared" si="16"/>
        <v>-0.029206055845616</v>
      </c>
    </row>
    <row r="40" spans="3:3">
      <c r="C40" s="194">
        <f>C35*10000</f>
        <v>9661888</v>
      </c>
    </row>
    <row r="41" spans="3:3">
      <c r="C41" s="194">
        <v>9827939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indexed="40"/>
  </sheetPr>
  <dimension ref="A1:AK38"/>
  <sheetViews>
    <sheetView tabSelected="1" zoomScale="115" zoomScaleNormal="115" workbookViewId="0">
      <pane xSplit="1" ySplit="3" topLeftCell="B4" activePane="bottomRight" state="frozenSplit"/>
      <selection/>
      <selection pane="topRight"/>
      <selection pane="bottomLeft"/>
      <selection pane="bottomRight" activeCell="F5" sqref="F5"/>
    </sheetView>
  </sheetViews>
  <sheetFormatPr defaultColWidth="9" defaultRowHeight="13.5"/>
  <cols>
    <col min="1" max="1" width="15.1083333333333" style="89" customWidth="1"/>
    <col min="2" max="13" width="8.66666666666667" style="89" customWidth="1"/>
    <col min="14" max="17" width="10.6666666666667" style="89" customWidth="1"/>
    <col min="18" max="25" width="8.66666666666667" style="89" customWidth="1"/>
    <col min="26" max="26" width="9.44166666666667" style="77" customWidth="1"/>
    <col min="27" max="27" width="8.66666666666667" style="89" customWidth="1"/>
    <col min="28" max="28" width="9.10833333333333" style="77" customWidth="1"/>
    <col min="29" max="34" width="8.66666666666667" style="89" customWidth="1"/>
    <col min="35" max="37" width="8.66666666666667" customWidth="1"/>
  </cols>
  <sheetData>
    <row r="1" s="89" customFormat="1" ht="48.75" customHeight="1" spans="1:37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38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8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35.9648</v>
      </c>
      <c r="C4" s="206">
        <v>35.392</v>
      </c>
      <c r="D4" s="207">
        <f>(C4-B4)/B4</f>
        <v>-0.0159266838686714</v>
      </c>
      <c r="E4" s="208">
        <v>37.7594</v>
      </c>
      <c r="F4" s="209">
        <v>37.7703</v>
      </c>
      <c r="G4" s="207">
        <f>(F4-E4)/E4</f>
        <v>0.000288669841152123</v>
      </c>
      <c r="H4" s="210">
        <v>50.5537</v>
      </c>
      <c r="I4" s="209">
        <v>54.5768</v>
      </c>
      <c r="J4" s="207">
        <f>(I4-H4)/H4</f>
        <v>0.079580723072693</v>
      </c>
      <c r="K4" s="208">
        <v>32.508</v>
      </c>
      <c r="L4" s="244">
        <v>30.379</v>
      </c>
      <c r="M4" s="207">
        <f>(L4-K4)/K4</f>
        <v>-0.0654915713055248</v>
      </c>
      <c r="N4" s="245">
        <v>7.1198</v>
      </c>
      <c r="O4" s="244">
        <v>5.8588</v>
      </c>
      <c r="P4" s="207">
        <f>(O4-N4)/N4</f>
        <v>-0.177111716621253</v>
      </c>
      <c r="Q4" s="223">
        <v>8.8105</v>
      </c>
      <c r="R4" s="244">
        <v>8.4039</v>
      </c>
      <c r="S4" s="207">
        <f>(R4-Q4)/Q4</f>
        <v>-0.046149480733216</v>
      </c>
      <c r="T4" s="208">
        <v>8.5198</v>
      </c>
      <c r="U4" s="244">
        <v>8.9932</v>
      </c>
      <c r="V4" s="207">
        <f>(U4-T4)/T4</f>
        <v>0.0555646846170098</v>
      </c>
      <c r="W4" s="245">
        <v>3.2354</v>
      </c>
      <c r="X4" s="244">
        <v>3.1721</v>
      </c>
      <c r="Y4" s="207">
        <f>(X4-W4)/W4</f>
        <v>-0.0195648142424429</v>
      </c>
      <c r="Z4" s="286">
        <v>1.1618</v>
      </c>
      <c r="AA4" s="244">
        <v>2.22</v>
      </c>
      <c r="AB4" s="207">
        <f>(AA4-Z4)/Z4</f>
        <v>0.910828025477707</v>
      </c>
      <c r="AC4" s="254">
        <f t="shared" ref="AC4:AC34" si="0">B4+E4+H4+K4</f>
        <v>156.7859</v>
      </c>
      <c r="AD4" s="255">
        <f t="shared" ref="AD4:AD34" si="1">C4+F4+I4+L4</f>
        <v>158.1181</v>
      </c>
      <c r="AE4" s="207">
        <f>(AD4-AC4)/AC4</f>
        <v>0.00849693754349084</v>
      </c>
      <c r="AF4" s="254">
        <f>N4+Q4+T4+W4+Z4</f>
        <v>28.8473</v>
      </c>
      <c r="AG4" s="255">
        <f>O4+R4+U4+X4+AA4</f>
        <v>28.648</v>
      </c>
      <c r="AH4" s="207">
        <f>(AG4-AF4)/AF4</f>
        <v>-0.0069087921573251</v>
      </c>
      <c r="AI4" s="271">
        <f>AC4+AF4</f>
        <v>185.6332</v>
      </c>
      <c r="AJ4" s="255">
        <f>AD4+AG4</f>
        <v>186.7661</v>
      </c>
      <c r="AK4" s="207">
        <f>(AJ4-AI4)/AI4</f>
        <v>0.00610289538724757</v>
      </c>
    </row>
    <row r="5" s="193" customFormat="1" ht="20.1" customHeight="1" spans="1:37">
      <c r="A5" s="10">
        <v>2</v>
      </c>
      <c r="B5" s="211">
        <v>35.9168</v>
      </c>
      <c r="C5" s="206">
        <v>35.7344</v>
      </c>
      <c r="D5" s="212">
        <f t="shared" ref="D5:D38" si="2">(C5-B5)/B5</f>
        <v>-0.00507840342124023</v>
      </c>
      <c r="E5" s="213">
        <v>37.9428</v>
      </c>
      <c r="F5" s="209">
        <v>38.4056</v>
      </c>
      <c r="G5" s="207">
        <f t="shared" ref="G5:G38" si="3">(F5-E5)/E5</f>
        <v>0.0121973075260656</v>
      </c>
      <c r="H5" s="213">
        <v>50.8033</v>
      </c>
      <c r="I5" s="209">
        <v>55.0476</v>
      </c>
      <c r="J5" s="207">
        <f t="shared" ref="J5:J38" si="4">(I5-H5)/H5</f>
        <v>0.0835437855414905</v>
      </c>
      <c r="K5" s="213">
        <v>34.401</v>
      </c>
      <c r="L5" s="244">
        <v>30.45</v>
      </c>
      <c r="M5" s="207">
        <f t="shared" ref="M5:M38" si="5">(L5-K5)/K5</f>
        <v>-0.114851312461847</v>
      </c>
      <c r="N5" s="215">
        <v>7.0713</v>
      </c>
      <c r="O5" s="244">
        <v>5.8394</v>
      </c>
      <c r="P5" s="207">
        <f t="shared" ref="P5:P38" si="6">(O5-N5)/N5</f>
        <v>-0.174211248285322</v>
      </c>
      <c r="Q5" s="215">
        <v>9.1934</v>
      </c>
      <c r="R5" s="244">
        <v>9.4593</v>
      </c>
      <c r="S5" s="207">
        <f t="shared" ref="S5:S38" si="7">(R5-Q5)/Q5</f>
        <v>0.028922922966476</v>
      </c>
      <c r="T5" s="213">
        <v>7.5211</v>
      </c>
      <c r="U5" s="244">
        <v>8.4015</v>
      </c>
      <c r="V5" s="207">
        <f t="shared" ref="V5:V38" si="8">(U5-T5)/T5</f>
        <v>0.117057345335124</v>
      </c>
      <c r="W5" s="215">
        <v>3.3154</v>
      </c>
      <c r="X5" s="244">
        <v>3.2215</v>
      </c>
      <c r="Y5" s="207">
        <f t="shared" ref="Y5:Y38" si="9">(X5-W5)/W5</f>
        <v>-0.0283223743741329</v>
      </c>
      <c r="Z5" s="287">
        <v>1.2301</v>
      </c>
      <c r="AA5" s="257">
        <v>2.1866</v>
      </c>
      <c r="AB5" s="207">
        <f t="shared" ref="AB5:AB38" si="10">(AA5-Z5)/Z5</f>
        <v>0.777579058613121</v>
      </c>
      <c r="AC5" s="254">
        <f t="shared" si="0"/>
        <v>159.0639</v>
      </c>
      <c r="AD5" s="255">
        <f t="shared" si="1"/>
        <v>159.6376</v>
      </c>
      <c r="AE5" s="207">
        <f t="shared" ref="AE5:AE38" si="11">(AD5-AC5)/AC5</f>
        <v>0.00360672660484247</v>
      </c>
      <c r="AF5" s="254">
        <f t="shared" ref="AF5:AF33" si="12">N5+Q5+T5+W5+Z5</f>
        <v>28.3313</v>
      </c>
      <c r="AG5" s="255">
        <f t="shared" ref="AG5:AG34" si="13">O5+R5+U5+X5+AA5</f>
        <v>29.1083</v>
      </c>
      <c r="AH5" s="207">
        <f t="shared" ref="AH5:AH38" si="14">(AG5-AF5)/AF5</f>
        <v>0.0274254975945333</v>
      </c>
      <c r="AI5" s="271">
        <f t="shared" ref="AI5:AJ38" si="15">AC5+AF5</f>
        <v>187.3952</v>
      </c>
      <c r="AJ5" s="255">
        <f t="shared" si="15"/>
        <v>188.7459</v>
      </c>
      <c r="AK5" s="207">
        <f t="shared" ref="AK5:AK38" si="16">(AJ5-AI5)/AI5</f>
        <v>0.00720776199176936</v>
      </c>
    </row>
    <row r="6" s="193" customFormat="1" ht="20.1" customHeight="1" spans="1:37">
      <c r="A6" s="10">
        <v>3</v>
      </c>
      <c r="B6" s="211">
        <v>36.16</v>
      </c>
      <c r="C6" s="206">
        <v>35.7248</v>
      </c>
      <c r="D6" s="212">
        <f t="shared" si="2"/>
        <v>-0.0120353982300884</v>
      </c>
      <c r="E6" s="214">
        <v>37.3726</v>
      </c>
      <c r="F6" s="209">
        <v>38.7602</v>
      </c>
      <c r="G6" s="207">
        <f t="shared" si="3"/>
        <v>0.0371288055955432</v>
      </c>
      <c r="H6" s="214">
        <v>51.7853</v>
      </c>
      <c r="I6" s="209">
        <v>55.0069</v>
      </c>
      <c r="J6" s="207">
        <f t="shared" si="4"/>
        <v>0.0622107045821884</v>
      </c>
      <c r="K6" s="214">
        <v>34.449</v>
      </c>
      <c r="L6" s="244">
        <v>30.705</v>
      </c>
      <c r="M6" s="207">
        <f t="shared" si="5"/>
        <v>-0.108682400069668</v>
      </c>
      <c r="N6" s="211">
        <v>7.4787</v>
      </c>
      <c r="O6" s="244">
        <v>5.9655</v>
      </c>
      <c r="P6" s="207">
        <f t="shared" si="6"/>
        <v>-0.202334630350195</v>
      </c>
      <c r="Q6" s="211">
        <v>8.8763</v>
      </c>
      <c r="R6" s="244">
        <v>9.359</v>
      </c>
      <c r="S6" s="207">
        <f t="shared" si="7"/>
        <v>0.0543807667609251</v>
      </c>
      <c r="T6" s="214">
        <v>8.7389</v>
      </c>
      <c r="U6" s="244">
        <v>8.7601</v>
      </c>
      <c r="V6" s="207">
        <f t="shared" si="8"/>
        <v>0.00242593461419633</v>
      </c>
      <c r="W6" s="211">
        <v>3.6034</v>
      </c>
      <c r="X6" s="244">
        <v>3.0211</v>
      </c>
      <c r="Y6" s="207">
        <f t="shared" si="9"/>
        <v>-0.161597380251984</v>
      </c>
      <c r="Z6" s="288">
        <v>1.2328</v>
      </c>
      <c r="AA6" s="257">
        <v>2.1897</v>
      </c>
      <c r="AB6" s="207">
        <f t="shared" si="10"/>
        <v>0.776200519143414</v>
      </c>
      <c r="AC6" s="254">
        <f t="shared" si="0"/>
        <v>159.7669</v>
      </c>
      <c r="AD6" s="255">
        <f t="shared" si="1"/>
        <v>160.1969</v>
      </c>
      <c r="AE6" s="207">
        <f t="shared" si="11"/>
        <v>0.00269142106406257</v>
      </c>
      <c r="AF6" s="254">
        <f t="shared" si="12"/>
        <v>29.9301</v>
      </c>
      <c r="AG6" s="255">
        <f t="shared" si="13"/>
        <v>29.2954</v>
      </c>
      <c r="AH6" s="207">
        <f t="shared" si="14"/>
        <v>-0.0212060768256704</v>
      </c>
      <c r="AI6" s="271">
        <f t="shared" si="15"/>
        <v>189.697</v>
      </c>
      <c r="AJ6" s="255">
        <f t="shared" si="15"/>
        <v>189.4923</v>
      </c>
      <c r="AK6" s="207">
        <f t="shared" si="16"/>
        <v>-0.00107908928449069</v>
      </c>
    </row>
    <row r="7" s="194" customFormat="1" ht="20.1" customHeight="1" spans="1:37">
      <c r="A7" s="10">
        <v>4</v>
      </c>
      <c r="B7" s="215">
        <v>36.7488</v>
      </c>
      <c r="C7" s="206">
        <v>35.5488</v>
      </c>
      <c r="D7" s="212">
        <f t="shared" si="2"/>
        <v>-0.0326541274817138</v>
      </c>
      <c r="E7" s="213">
        <v>37.1</v>
      </c>
      <c r="F7" s="209">
        <v>38.6244</v>
      </c>
      <c r="G7" s="207">
        <f t="shared" si="3"/>
        <v>0.041088948787062</v>
      </c>
      <c r="H7" s="213">
        <v>53.0273</v>
      </c>
      <c r="I7" s="209">
        <v>54.3943</v>
      </c>
      <c r="J7" s="207">
        <f t="shared" si="4"/>
        <v>0.0257791741235176</v>
      </c>
      <c r="K7" s="213">
        <v>33.771</v>
      </c>
      <c r="L7" s="244">
        <v>30.479</v>
      </c>
      <c r="M7" s="207">
        <f t="shared" si="5"/>
        <v>-0.0974800864647183</v>
      </c>
      <c r="N7" s="215">
        <v>7.1586</v>
      </c>
      <c r="O7" s="244">
        <v>5.8394</v>
      </c>
      <c r="P7" s="207">
        <f t="shared" si="6"/>
        <v>-0.184281842818428</v>
      </c>
      <c r="Q7" s="215">
        <v>9.1041</v>
      </c>
      <c r="R7" s="244">
        <v>9.5373</v>
      </c>
      <c r="S7" s="207">
        <f t="shared" si="7"/>
        <v>0.0475829571292054</v>
      </c>
      <c r="T7" s="213">
        <v>7.5869</v>
      </c>
      <c r="U7" s="244">
        <v>8.731</v>
      </c>
      <c r="V7" s="207">
        <f t="shared" si="8"/>
        <v>0.150799404236249</v>
      </c>
      <c r="W7" s="215">
        <v>3.4086</v>
      </c>
      <c r="X7" s="244">
        <v>3.0903</v>
      </c>
      <c r="Y7" s="207">
        <f t="shared" si="9"/>
        <v>-0.0933814469283576</v>
      </c>
      <c r="Z7" s="287">
        <v>1.3427</v>
      </c>
      <c r="AA7" s="257">
        <v>2.2361</v>
      </c>
      <c r="AB7" s="207">
        <f t="shared" si="10"/>
        <v>0.665375735458405</v>
      </c>
      <c r="AC7" s="254">
        <f t="shared" si="0"/>
        <v>160.6471</v>
      </c>
      <c r="AD7" s="255">
        <f t="shared" si="1"/>
        <v>159.0465</v>
      </c>
      <c r="AE7" s="207">
        <f t="shared" si="11"/>
        <v>-0.00996345405550436</v>
      </c>
      <c r="AF7" s="254">
        <f t="shared" si="12"/>
        <v>28.6009</v>
      </c>
      <c r="AG7" s="255">
        <f t="shared" si="13"/>
        <v>29.4341</v>
      </c>
      <c r="AH7" s="207">
        <f t="shared" si="14"/>
        <v>0.0291319503931695</v>
      </c>
      <c r="AI7" s="271">
        <f t="shared" si="15"/>
        <v>189.248</v>
      </c>
      <c r="AJ7" s="255">
        <f t="shared" si="15"/>
        <v>188.4806</v>
      </c>
      <c r="AK7" s="207">
        <f t="shared" si="16"/>
        <v>-0.00405499661819416</v>
      </c>
    </row>
    <row r="8" s="194" customFormat="1" ht="20.1" customHeight="1" spans="1:37">
      <c r="A8" s="10">
        <v>5</v>
      </c>
      <c r="B8" s="215">
        <v>36.3808</v>
      </c>
      <c r="C8" s="206">
        <v>36.192</v>
      </c>
      <c r="D8" s="212">
        <f t="shared" si="2"/>
        <v>-0.00518955053214884</v>
      </c>
      <c r="E8" s="213">
        <v>38.3098</v>
      </c>
      <c r="F8" s="209">
        <v>39.3851</v>
      </c>
      <c r="G8" s="207">
        <f t="shared" si="3"/>
        <v>0.0280685359881805</v>
      </c>
      <c r="H8" s="213">
        <v>50.0696</v>
      </c>
      <c r="I8" s="209">
        <v>55.8036</v>
      </c>
      <c r="J8" s="207">
        <f t="shared" si="4"/>
        <v>0.114520587342419</v>
      </c>
      <c r="K8" s="213">
        <v>32.226</v>
      </c>
      <c r="L8" s="244">
        <v>31.219</v>
      </c>
      <c r="M8" s="207">
        <f t="shared" si="5"/>
        <v>-0.0312480605722087</v>
      </c>
      <c r="N8" s="215">
        <v>7.2265</v>
      </c>
      <c r="O8" s="244">
        <v>5.8685</v>
      </c>
      <c r="P8" s="207">
        <f t="shared" si="6"/>
        <v>-0.187919463087248</v>
      </c>
      <c r="Q8" s="215">
        <v>8.7644</v>
      </c>
      <c r="R8" s="244">
        <v>9.4501</v>
      </c>
      <c r="S8" s="207">
        <f t="shared" si="7"/>
        <v>0.0782369586052668</v>
      </c>
      <c r="T8" s="213">
        <v>8.6691</v>
      </c>
      <c r="U8" s="244">
        <v>8.9032</v>
      </c>
      <c r="V8" s="207">
        <f t="shared" si="8"/>
        <v>0.0270039565814213</v>
      </c>
      <c r="W8" s="215">
        <v>3.3634</v>
      </c>
      <c r="X8" s="244">
        <v>3.2316</v>
      </c>
      <c r="Y8" s="207">
        <f t="shared" si="9"/>
        <v>-0.0391865374323602</v>
      </c>
      <c r="Z8" s="287">
        <v>1.2213</v>
      </c>
      <c r="AA8" s="257">
        <v>2.243</v>
      </c>
      <c r="AB8" s="207">
        <f t="shared" si="10"/>
        <v>0.836567591910259</v>
      </c>
      <c r="AC8" s="254">
        <f t="shared" si="0"/>
        <v>156.9862</v>
      </c>
      <c r="AD8" s="255">
        <f t="shared" si="1"/>
        <v>162.5997</v>
      </c>
      <c r="AE8" s="207">
        <f t="shared" si="11"/>
        <v>0.0357579201229152</v>
      </c>
      <c r="AF8" s="254">
        <f t="shared" si="12"/>
        <v>29.2447</v>
      </c>
      <c r="AG8" s="255">
        <f t="shared" si="13"/>
        <v>29.6964</v>
      </c>
      <c r="AH8" s="207">
        <f t="shared" si="14"/>
        <v>0.0154455337206399</v>
      </c>
      <c r="AI8" s="271">
        <f t="shared" si="15"/>
        <v>186.2309</v>
      </c>
      <c r="AJ8" s="255">
        <f t="shared" si="15"/>
        <v>192.2961</v>
      </c>
      <c r="AK8" s="207">
        <f t="shared" si="16"/>
        <v>0.0325681720917421</v>
      </c>
    </row>
    <row r="9" s="194" customFormat="1" ht="20.1" customHeight="1" spans="1:37">
      <c r="A9" s="10">
        <v>6</v>
      </c>
      <c r="B9" s="215">
        <v>35.9396</v>
      </c>
      <c r="C9" s="206">
        <v>36.016</v>
      </c>
      <c r="D9" s="212">
        <f t="shared" si="2"/>
        <v>0.00212578882347048</v>
      </c>
      <c r="E9" s="213">
        <v>37.847</v>
      </c>
      <c r="F9" s="209">
        <v>39.5916</v>
      </c>
      <c r="G9" s="207">
        <f t="shared" si="3"/>
        <v>0.0460961238671493</v>
      </c>
      <c r="H9" s="213">
        <v>52.4226</v>
      </c>
      <c r="I9" s="209">
        <v>57.4522</v>
      </c>
      <c r="J9" s="207">
        <f t="shared" si="4"/>
        <v>0.0959433526761358</v>
      </c>
      <c r="K9" s="213">
        <v>34.283</v>
      </c>
      <c r="L9" s="244">
        <v>31.576</v>
      </c>
      <c r="M9" s="207">
        <f t="shared" si="5"/>
        <v>-0.0789604176997346</v>
      </c>
      <c r="N9" s="215">
        <v>7.4787</v>
      </c>
      <c r="O9" s="244">
        <v>6.0819</v>
      </c>
      <c r="P9" s="207">
        <f t="shared" si="6"/>
        <v>-0.186770428015564</v>
      </c>
      <c r="Q9" s="215">
        <v>9.5956</v>
      </c>
      <c r="R9" s="244">
        <v>9.825</v>
      </c>
      <c r="S9" s="207">
        <f t="shared" si="7"/>
        <v>0.023906790612364</v>
      </c>
      <c r="T9" s="213">
        <v>7.6036</v>
      </c>
      <c r="U9" s="244">
        <v>8.7422</v>
      </c>
      <c r="V9" s="207">
        <f t="shared" si="8"/>
        <v>0.149744857698985</v>
      </c>
      <c r="W9" s="215">
        <v>3.3306</v>
      </c>
      <c r="X9" s="244">
        <v>3.1881</v>
      </c>
      <c r="Y9" s="207">
        <f t="shared" si="9"/>
        <v>-0.0427850837686903</v>
      </c>
      <c r="Z9" s="287">
        <v>1.2546</v>
      </c>
      <c r="AA9" s="257">
        <v>2.3041</v>
      </c>
      <c r="AB9" s="207">
        <f t="shared" si="10"/>
        <v>0.836521600510123</v>
      </c>
      <c r="AC9" s="254">
        <f t="shared" si="0"/>
        <v>160.4922</v>
      </c>
      <c r="AD9" s="255">
        <f t="shared" si="1"/>
        <v>164.6358</v>
      </c>
      <c r="AE9" s="207">
        <f t="shared" si="11"/>
        <v>0.0258180771401974</v>
      </c>
      <c r="AF9" s="254">
        <f t="shared" si="12"/>
        <v>29.2631</v>
      </c>
      <c r="AG9" s="255">
        <f t="shared" si="13"/>
        <v>30.1413</v>
      </c>
      <c r="AH9" s="207">
        <f t="shared" si="14"/>
        <v>0.0300104910279499</v>
      </c>
      <c r="AI9" s="271">
        <f t="shared" si="15"/>
        <v>189.7553</v>
      </c>
      <c r="AJ9" s="255">
        <f t="shared" si="15"/>
        <v>194.7771</v>
      </c>
      <c r="AK9" s="207">
        <f t="shared" si="16"/>
        <v>0.0264646099476536</v>
      </c>
    </row>
    <row r="10" s="194" customFormat="1" ht="20.1" customHeight="1" spans="1:37">
      <c r="A10" s="10">
        <v>7</v>
      </c>
      <c r="B10" s="215">
        <v>34.9344</v>
      </c>
      <c r="C10" s="206"/>
      <c r="D10" s="212">
        <f t="shared" si="2"/>
        <v>-1</v>
      </c>
      <c r="E10" s="213">
        <v>39.2011</v>
      </c>
      <c r="F10" s="209"/>
      <c r="G10" s="207">
        <f t="shared" si="3"/>
        <v>-1</v>
      </c>
      <c r="H10" s="213">
        <v>54.5701</v>
      </c>
      <c r="I10" s="209"/>
      <c r="J10" s="207">
        <f t="shared" si="4"/>
        <v>-1</v>
      </c>
      <c r="K10" s="213">
        <v>33.725</v>
      </c>
      <c r="L10" s="244"/>
      <c r="M10" s="207">
        <f t="shared" si="5"/>
        <v>-1</v>
      </c>
      <c r="N10" s="215">
        <v>7.2168</v>
      </c>
      <c r="O10" s="244"/>
      <c r="P10" s="207">
        <f t="shared" si="6"/>
        <v>-1</v>
      </c>
      <c r="Q10" s="215">
        <v>9.3947</v>
      </c>
      <c r="R10" s="244"/>
      <c r="S10" s="207">
        <f t="shared" si="7"/>
        <v>-1</v>
      </c>
      <c r="T10" s="213">
        <v>7.6221</v>
      </c>
      <c r="U10" s="244"/>
      <c r="V10" s="207">
        <f t="shared" si="8"/>
        <v>-1</v>
      </c>
      <c r="W10" s="215">
        <v>3.4852</v>
      </c>
      <c r="X10" s="244"/>
      <c r="Y10" s="207">
        <f t="shared" si="9"/>
        <v>-1</v>
      </c>
      <c r="Z10" s="287">
        <v>1.3273</v>
      </c>
      <c r="AA10" s="257"/>
      <c r="AB10" s="207">
        <f t="shared" si="10"/>
        <v>-1</v>
      </c>
      <c r="AC10" s="254">
        <f t="shared" si="0"/>
        <v>162.4306</v>
      </c>
      <c r="AD10" s="255">
        <f t="shared" si="1"/>
        <v>0</v>
      </c>
      <c r="AE10" s="207">
        <f t="shared" si="11"/>
        <v>-1</v>
      </c>
      <c r="AF10" s="254">
        <f t="shared" si="12"/>
        <v>29.0461</v>
      </c>
      <c r="AG10" s="255">
        <f t="shared" si="13"/>
        <v>0</v>
      </c>
      <c r="AH10" s="207">
        <f t="shared" si="14"/>
        <v>-1</v>
      </c>
      <c r="AI10" s="271">
        <f t="shared" si="15"/>
        <v>191.4767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36.4064</v>
      </c>
      <c r="C11" s="206"/>
      <c r="D11" s="212">
        <f t="shared" si="2"/>
        <v>-1</v>
      </c>
      <c r="E11" s="213">
        <v>38.9124</v>
      </c>
      <c r="F11" s="209"/>
      <c r="G11" s="207">
        <f t="shared" si="3"/>
        <v>-1</v>
      </c>
      <c r="H11" s="213">
        <v>53.5867</v>
      </c>
      <c r="I11" s="209"/>
      <c r="J11" s="207">
        <f t="shared" si="4"/>
        <v>-1</v>
      </c>
      <c r="K11" s="213">
        <v>33.727</v>
      </c>
      <c r="L11" s="244"/>
      <c r="M11" s="207">
        <f t="shared" si="5"/>
        <v>-1</v>
      </c>
      <c r="N11" s="215">
        <v>7.1877</v>
      </c>
      <c r="O11" s="244"/>
      <c r="P11" s="207">
        <f t="shared" si="6"/>
        <v>-1</v>
      </c>
      <c r="Q11" s="215">
        <v>8.7243</v>
      </c>
      <c r="R11" s="244"/>
      <c r="S11" s="207">
        <f t="shared" si="7"/>
        <v>-1</v>
      </c>
      <c r="T11" s="213">
        <v>9.0129</v>
      </c>
      <c r="U11" s="244"/>
      <c r="V11" s="207">
        <f t="shared" si="8"/>
        <v>-1</v>
      </c>
      <c r="W11" s="215">
        <v>3.4348</v>
      </c>
      <c r="X11" s="244"/>
      <c r="Y11" s="207">
        <f t="shared" si="9"/>
        <v>-1</v>
      </c>
      <c r="Z11" s="287">
        <v>1.2867</v>
      </c>
      <c r="AA11" s="257"/>
      <c r="AB11" s="207">
        <f t="shared" si="10"/>
        <v>-1</v>
      </c>
      <c r="AC11" s="254">
        <f t="shared" si="0"/>
        <v>162.6325</v>
      </c>
      <c r="AD11" s="255">
        <f t="shared" si="1"/>
        <v>0</v>
      </c>
      <c r="AE11" s="207">
        <f t="shared" si="11"/>
        <v>-1</v>
      </c>
      <c r="AF11" s="254">
        <f t="shared" si="12"/>
        <v>29.6464</v>
      </c>
      <c r="AG11" s="255">
        <f t="shared" si="13"/>
        <v>0</v>
      </c>
      <c r="AH11" s="207">
        <f t="shared" si="14"/>
        <v>-1</v>
      </c>
      <c r="AI11" s="271">
        <f t="shared" si="15"/>
        <v>192.2789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35.856</v>
      </c>
      <c r="C12" s="206"/>
      <c r="D12" s="212">
        <f t="shared" si="2"/>
        <v>-1</v>
      </c>
      <c r="E12" s="213">
        <v>39.3847</v>
      </c>
      <c r="F12" s="209"/>
      <c r="G12" s="207">
        <f t="shared" si="3"/>
        <v>-1</v>
      </c>
      <c r="H12" s="213">
        <v>54.2239</v>
      </c>
      <c r="I12" s="209"/>
      <c r="J12" s="207">
        <f t="shared" si="4"/>
        <v>-1</v>
      </c>
      <c r="K12" s="213">
        <v>34.338</v>
      </c>
      <c r="L12" s="244"/>
      <c r="M12" s="207">
        <f t="shared" si="5"/>
        <v>-1</v>
      </c>
      <c r="N12" s="215">
        <v>7.1004</v>
      </c>
      <c r="O12" s="244"/>
      <c r="P12" s="207">
        <f t="shared" si="6"/>
        <v>-1</v>
      </c>
      <c r="Q12" s="215">
        <v>9.0389</v>
      </c>
      <c r="R12" s="244"/>
      <c r="S12" s="207">
        <f t="shared" si="7"/>
        <v>-1</v>
      </c>
      <c r="T12" s="213">
        <v>8.6964</v>
      </c>
      <c r="U12" s="244"/>
      <c r="V12" s="207">
        <f t="shared" si="8"/>
        <v>-1</v>
      </c>
      <c r="W12" s="215">
        <v>3.5364</v>
      </c>
      <c r="X12" s="244"/>
      <c r="Y12" s="207">
        <f t="shared" si="9"/>
        <v>-1</v>
      </c>
      <c r="Z12" s="287">
        <v>1.35</v>
      </c>
      <c r="AA12" s="257"/>
      <c r="AB12" s="207">
        <f t="shared" si="10"/>
        <v>-1</v>
      </c>
      <c r="AC12" s="254">
        <f t="shared" si="0"/>
        <v>163.8026</v>
      </c>
      <c r="AD12" s="255">
        <f t="shared" si="1"/>
        <v>0</v>
      </c>
      <c r="AE12" s="207">
        <f t="shared" si="11"/>
        <v>-1</v>
      </c>
      <c r="AF12" s="254">
        <f t="shared" si="12"/>
        <v>29.7221</v>
      </c>
      <c r="AG12" s="255">
        <f t="shared" si="13"/>
        <v>0</v>
      </c>
      <c r="AH12" s="207">
        <f t="shared" si="14"/>
        <v>-1</v>
      </c>
      <c r="AI12" s="271">
        <f t="shared" si="15"/>
        <v>193.5247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37.2256</v>
      </c>
      <c r="C13" s="206"/>
      <c r="D13" s="212">
        <f t="shared" si="2"/>
        <v>-1</v>
      </c>
      <c r="E13" s="213">
        <v>40.7757</v>
      </c>
      <c r="F13" s="209"/>
      <c r="G13" s="207">
        <f t="shared" si="3"/>
        <v>-1</v>
      </c>
      <c r="H13" s="213">
        <v>52.4057</v>
      </c>
      <c r="I13" s="209"/>
      <c r="J13" s="207">
        <f t="shared" si="4"/>
        <v>-1</v>
      </c>
      <c r="K13" s="213">
        <v>34.246</v>
      </c>
      <c r="L13" s="244"/>
      <c r="M13" s="207">
        <f t="shared" si="5"/>
        <v>-1</v>
      </c>
      <c r="N13" s="215">
        <v>7.2071</v>
      </c>
      <c r="O13" s="244"/>
      <c r="P13" s="207">
        <f t="shared" si="6"/>
        <v>-1</v>
      </c>
      <c r="Q13" s="215">
        <v>8.82</v>
      </c>
      <c r="R13" s="244"/>
      <c r="S13" s="207">
        <f t="shared" si="7"/>
        <v>-1</v>
      </c>
      <c r="T13" s="213">
        <v>8.7067</v>
      </c>
      <c r="U13" s="244"/>
      <c r="V13" s="207">
        <f t="shared" si="8"/>
        <v>-1</v>
      </c>
      <c r="W13" s="211">
        <v>3.477</v>
      </c>
      <c r="X13" s="244"/>
      <c r="Y13" s="207">
        <f t="shared" si="9"/>
        <v>-1</v>
      </c>
      <c r="Z13" s="287">
        <v>1.4276</v>
      </c>
      <c r="AA13" s="257"/>
      <c r="AB13" s="207">
        <f t="shared" si="10"/>
        <v>-1</v>
      </c>
      <c r="AC13" s="254">
        <f t="shared" si="0"/>
        <v>164.653</v>
      </c>
      <c r="AD13" s="255">
        <f t="shared" si="1"/>
        <v>0</v>
      </c>
      <c r="AE13" s="207">
        <f t="shared" si="11"/>
        <v>-1</v>
      </c>
      <c r="AF13" s="254">
        <f t="shared" si="12"/>
        <v>29.6384</v>
      </c>
      <c r="AG13" s="255">
        <f t="shared" si="13"/>
        <v>0</v>
      </c>
      <c r="AH13" s="207">
        <f t="shared" si="14"/>
        <v>-1</v>
      </c>
      <c r="AI13" s="271">
        <f t="shared" si="15"/>
        <v>194.2914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36.176</v>
      </c>
      <c r="C14" s="206"/>
      <c r="D14" s="212">
        <f t="shared" si="2"/>
        <v>-1</v>
      </c>
      <c r="E14" s="213">
        <v>39.8363</v>
      </c>
      <c r="F14" s="209"/>
      <c r="G14" s="207">
        <f t="shared" si="3"/>
        <v>-1</v>
      </c>
      <c r="H14" s="213">
        <v>52.7444</v>
      </c>
      <c r="I14" s="209"/>
      <c r="J14" s="207">
        <f t="shared" si="4"/>
        <v>-1</v>
      </c>
      <c r="K14" s="213">
        <v>34.398</v>
      </c>
      <c r="L14" s="244"/>
      <c r="M14" s="207">
        <f t="shared" si="5"/>
        <v>-1</v>
      </c>
      <c r="N14" s="215">
        <v>6.9743</v>
      </c>
      <c r="O14" s="244"/>
      <c r="P14" s="207">
        <f t="shared" si="6"/>
        <v>-1</v>
      </c>
      <c r="Q14" s="215">
        <v>9.0227</v>
      </c>
      <c r="R14" s="244"/>
      <c r="S14" s="207">
        <f t="shared" si="7"/>
        <v>-1</v>
      </c>
      <c r="T14" s="213">
        <v>8.6661</v>
      </c>
      <c r="U14" s="244"/>
      <c r="V14" s="207">
        <f t="shared" si="8"/>
        <v>-1</v>
      </c>
      <c r="W14" s="215">
        <v>3.5276</v>
      </c>
      <c r="X14" s="244"/>
      <c r="Y14" s="207">
        <f t="shared" si="9"/>
        <v>-1</v>
      </c>
      <c r="Z14" s="287">
        <v>1.2742</v>
      </c>
      <c r="AA14" s="257"/>
      <c r="AB14" s="207">
        <f t="shared" si="10"/>
        <v>-1</v>
      </c>
      <c r="AC14" s="254">
        <f t="shared" si="0"/>
        <v>163.1547</v>
      </c>
      <c r="AD14" s="255">
        <f t="shared" si="1"/>
        <v>0</v>
      </c>
      <c r="AE14" s="207">
        <f t="shared" si="11"/>
        <v>-1</v>
      </c>
      <c r="AF14" s="254">
        <f t="shared" si="12"/>
        <v>29.4649</v>
      </c>
      <c r="AG14" s="255">
        <f t="shared" si="13"/>
        <v>0</v>
      </c>
      <c r="AH14" s="207">
        <f t="shared" si="14"/>
        <v>-1</v>
      </c>
      <c r="AI14" s="271">
        <f t="shared" si="15"/>
        <v>192.6196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36.5056</v>
      </c>
      <c r="C15" s="206"/>
      <c r="D15" s="212">
        <f t="shared" si="2"/>
        <v>-1</v>
      </c>
      <c r="E15" s="213">
        <v>39.5303</v>
      </c>
      <c r="F15" s="209"/>
      <c r="G15" s="207">
        <f t="shared" si="3"/>
        <v>-1</v>
      </c>
      <c r="H15" s="213">
        <v>52.9907</v>
      </c>
      <c r="I15" s="209"/>
      <c r="J15" s="207">
        <f t="shared" si="4"/>
        <v>-1</v>
      </c>
      <c r="K15" s="213">
        <v>34.656</v>
      </c>
      <c r="L15" s="244"/>
      <c r="M15" s="207">
        <f t="shared" si="5"/>
        <v>-1</v>
      </c>
      <c r="N15" s="215">
        <v>7.0325</v>
      </c>
      <c r="O15" s="244"/>
      <c r="P15" s="207">
        <f t="shared" si="6"/>
        <v>-1</v>
      </c>
      <c r="Q15" s="215">
        <v>8.9839</v>
      </c>
      <c r="R15" s="244"/>
      <c r="S15" s="207">
        <f t="shared" si="7"/>
        <v>-1</v>
      </c>
      <c r="T15" s="213">
        <v>8.738</v>
      </c>
      <c r="U15" s="244"/>
      <c r="V15" s="207">
        <f t="shared" si="8"/>
        <v>-1</v>
      </c>
      <c r="W15" s="215">
        <v>3.872</v>
      </c>
      <c r="X15" s="244"/>
      <c r="Y15" s="207">
        <f t="shared" si="9"/>
        <v>-1</v>
      </c>
      <c r="Z15" s="287">
        <v>1.3922</v>
      </c>
      <c r="AA15" s="257"/>
      <c r="AB15" s="207">
        <f t="shared" si="10"/>
        <v>-1</v>
      </c>
      <c r="AC15" s="254">
        <f t="shared" si="0"/>
        <v>163.6826</v>
      </c>
      <c r="AD15" s="255">
        <f t="shared" si="1"/>
        <v>0</v>
      </c>
      <c r="AE15" s="207">
        <f t="shared" si="11"/>
        <v>-1</v>
      </c>
      <c r="AF15" s="254">
        <f t="shared" si="12"/>
        <v>30.0186</v>
      </c>
      <c r="AG15" s="255">
        <f t="shared" si="13"/>
        <v>0</v>
      </c>
      <c r="AH15" s="207">
        <f t="shared" si="14"/>
        <v>-1</v>
      </c>
      <c r="AI15" s="271">
        <f t="shared" si="15"/>
        <v>193.7012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37.0016</v>
      </c>
      <c r="C16" s="206"/>
      <c r="D16" s="212">
        <f t="shared" si="2"/>
        <v>-1</v>
      </c>
      <c r="E16" s="213">
        <v>40.8659</v>
      </c>
      <c r="F16" s="209"/>
      <c r="G16" s="207">
        <f t="shared" si="3"/>
        <v>-1</v>
      </c>
      <c r="H16" s="213">
        <v>54.7871</v>
      </c>
      <c r="I16" s="209"/>
      <c r="J16" s="207">
        <f t="shared" si="4"/>
        <v>-1</v>
      </c>
      <c r="K16" s="213">
        <v>34.736</v>
      </c>
      <c r="L16" s="244"/>
      <c r="M16" s="207">
        <f t="shared" si="5"/>
        <v>-1</v>
      </c>
      <c r="N16" s="215">
        <v>7.2168</v>
      </c>
      <c r="O16" s="244"/>
      <c r="P16" s="207">
        <f t="shared" si="6"/>
        <v>-1</v>
      </c>
      <c r="Q16" s="215">
        <v>9.4324</v>
      </c>
      <c r="R16" s="244"/>
      <c r="S16" s="207">
        <f t="shared" si="7"/>
        <v>-1</v>
      </c>
      <c r="T16" s="213">
        <v>7.9316</v>
      </c>
      <c r="U16" s="244"/>
      <c r="V16" s="207">
        <f t="shared" si="8"/>
        <v>-1</v>
      </c>
      <c r="W16" s="215">
        <v>3.729</v>
      </c>
      <c r="X16" s="244"/>
      <c r="Y16" s="207">
        <f t="shared" si="9"/>
        <v>-1</v>
      </c>
      <c r="Z16" s="287">
        <v>1.5477</v>
      </c>
      <c r="AA16" s="257"/>
      <c r="AB16" s="207">
        <f t="shared" si="10"/>
        <v>-1</v>
      </c>
      <c r="AC16" s="254">
        <f t="shared" si="0"/>
        <v>167.3906</v>
      </c>
      <c r="AD16" s="255">
        <f t="shared" si="1"/>
        <v>0</v>
      </c>
      <c r="AE16" s="207">
        <f t="shared" si="11"/>
        <v>-1</v>
      </c>
      <c r="AF16" s="254">
        <f t="shared" si="12"/>
        <v>29.8575</v>
      </c>
      <c r="AG16" s="255">
        <f t="shared" si="13"/>
        <v>0</v>
      </c>
      <c r="AH16" s="207">
        <f t="shared" si="14"/>
        <v>-1</v>
      </c>
      <c r="AI16" s="271">
        <f t="shared" si="15"/>
        <v>197.2481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37.7312</v>
      </c>
      <c r="C17" s="206"/>
      <c r="D17" s="212">
        <f t="shared" si="2"/>
        <v>-1</v>
      </c>
      <c r="E17" s="213">
        <v>41.1018</v>
      </c>
      <c r="F17" s="209"/>
      <c r="G17" s="207">
        <f t="shared" si="3"/>
        <v>-1</v>
      </c>
      <c r="H17" s="213">
        <v>57.1516</v>
      </c>
      <c r="I17" s="209"/>
      <c r="J17" s="207">
        <f t="shared" si="4"/>
        <v>-1</v>
      </c>
      <c r="K17" s="213">
        <v>35.657</v>
      </c>
      <c r="L17" s="244"/>
      <c r="M17" s="207">
        <f t="shared" si="5"/>
        <v>-1</v>
      </c>
      <c r="N17" s="215">
        <v>7.1974</v>
      </c>
      <c r="O17" s="244"/>
      <c r="P17" s="207">
        <f t="shared" si="6"/>
        <v>-1</v>
      </c>
      <c r="Q17" s="215">
        <v>9.6672</v>
      </c>
      <c r="R17" s="244"/>
      <c r="S17" s="207">
        <f t="shared" si="7"/>
        <v>-1</v>
      </c>
      <c r="T17" s="213">
        <v>7.9789</v>
      </c>
      <c r="U17" s="244"/>
      <c r="V17" s="207">
        <f t="shared" si="8"/>
        <v>-1</v>
      </c>
      <c r="W17" s="215">
        <v>3.6782</v>
      </c>
      <c r="X17" s="244"/>
      <c r="Y17" s="207">
        <f t="shared" si="9"/>
        <v>-1</v>
      </c>
      <c r="Z17" s="287">
        <v>1.4854</v>
      </c>
      <c r="AA17" s="257"/>
      <c r="AB17" s="207">
        <f t="shared" si="10"/>
        <v>-1</v>
      </c>
      <c r="AC17" s="254">
        <f t="shared" si="0"/>
        <v>171.6416</v>
      </c>
      <c r="AD17" s="255">
        <f t="shared" si="1"/>
        <v>0</v>
      </c>
      <c r="AE17" s="207">
        <f t="shared" si="11"/>
        <v>-1</v>
      </c>
      <c r="AF17" s="254">
        <f t="shared" si="12"/>
        <v>30.0071</v>
      </c>
      <c r="AG17" s="255">
        <f t="shared" si="13"/>
        <v>0</v>
      </c>
      <c r="AH17" s="207">
        <f t="shared" si="14"/>
        <v>-1</v>
      </c>
      <c r="AI17" s="271">
        <f t="shared" si="15"/>
        <v>201.6487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37.4208</v>
      </c>
      <c r="C18" s="206"/>
      <c r="D18" s="212">
        <f t="shared" si="2"/>
        <v>-1</v>
      </c>
      <c r="E18" s="213">
        <v>40.0374</v>
      </c>
      <c r="F18" s="209"/>
      <c r="G18" s="207">
        <f t="shared" si="3"/>
        <v>-1</v>
      </c>
      <c r="H18" s="213">
        <v>56.8703</v>
      </c>
      <c r="I18" s="209"/>
      <c r="J18" s="207">
        <f t="shared" si="4"/>
        <v>-1</v>
      </c>
      <c r="K18" s="213">
        <v>34.66</v>
      </c>
      <c r="L18" s="244"/>
      <c r="M18" s="207">
        <f t="shared" si="5"/>
        <v>-1</v>
      </c>
      <c r="N18" s="215">
        <v>7.3914</v>
      </c>
      <c r="O18" s="244"/>
      <c r="P18" s="207">
        <f t="shared" si="6"/>
        <v>-1</v>
      </c>
      <c r="Q18" s="215">
        <v>9.3178</v>
      </c>
      <c r="R18" s="244"/>
      <c r="S18" s="207">
        <f t="shared" si="7"/>
        <v>-1</v>
      </c>
      <c r="T18" s="213">
        <v>7.7357</v>
      </c>
      <c r="U18" s="244"/>
      <c r="V18" s="207">
        <f t="shared" si="8"/>
        <v>-1</v>
      </c>
      <c r="W18" s="215">
        <v>3.5096</v>
      </c>
      <c r="X18" s="244"/>
      <c r="Y18" s="207">
        <f t="shared" si="9"/>
        <v>-1</v>
      </c>
      <c r="Z18" s="287">
        <v>1.3782</v>
      </c>
      <c r="AA18" s="257"/>
      <c r="AB18" s="207">
        <f t="shared" si="10"/>
        <v>-1</v>
      </c>
      <c r="AC18" s="254">
        <f t="shared" si="0"/>
        <v>168.9885</v>
      </c>
      <c r="AD18" s="255">
        <f t="shared" si="1"/>
        <v>0</v>
      </c>
      <c r="AE18" s="207">
        <f t="shared" si="11"/>
        <v>-1</v>
      </c>
      <c r="AF18" s="254">
        <f t="shared" si="12"/>
        <v>29.3327</v>
      </c>
      <c r="AG18" s="255">
        <f t="shared" si="13"/>
        <v>0</v>
      </c>
      <c r="AH18" s="207">
        <f t="shared" si="14"/>
        <v>-1</v>
      </c>
      <c r="AI18" s="271">
        <f t="shared" si="15"/>
        <v>198.3212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36.224</v>
      </c>
      <c r="C19" s="206"/>
      <c r="D19" s="212">
        <f t="shared" si="2"/>
        <v>-1</v>
      </c>
      <c r="E19" s="213">
        <v>41.6342</v>
      </c>
      <c r="F19" s="209"/>
      <c r="G19" s="207">
        <f t="shared" si="3"/>
        <v>-1</v>
      </c>
      <c r="H19" s="213">
        <v>57.138</v>
      </c>
      <c r="I19" s="209"/>
      <c r="J19" s="207">
        <f t="shared" si="4"/>
        <v>-1</v>
      </c>
      <c r="K19" s="213">
        <v>36.267</v>
      </c>
      <c r="L19" s="244"/>
      <c r="M19" s="207">
        <f t="shared" si="5"/>
        <v>-1</v>
      </c>
      <c r="N19" s="215">
        <v>7.4302</v>
      </c>
      <c r="O19" s="244"/>
      <c r="P19" s="207">
        <f t="shared" si="6"/>
        <v>-1</v>
      </c>
      <c r="Q19" s="215">
        <v>8.8764</v>
      </c>
      <c r="R19" s="244"/>
      <c r="S19" s="207">
        <f t="shared" si="7"/>
        <v>-1</v>
      </c>
      <c r="T19" s="213">
        <v>9.2023</v>
      </c>
      <c r="U19" s="244"/>
      <c r="V19" s="207">
        <f t="shared" si="8"/>
        <v>-1</v>
      </c>
      <c r="W19" s="215">
        <v>3.607</v>
      </c>
      <c r="X19" s="244"/>
      <c r="Y19" s="207">
        <f t="shared" si="9"/>
        <v>-1</v>
      </c>
      <c r="Z19" s="287">
        <v>1.6322</v>
      </c>
      <c r="AA19" s="257"/>
      <c r="AB19" s="207">
        <f t="shared" si="10"/>
        <v>-1</v>
      </c>
      <c r="AC19" s="254">
        <f t="shared" si="0"/>
        <v>171.2632</v>
      </c>
      <c r="AD19" s="255">
        <f t="shared" si="1"/>
        <v>0</v>
      </c>
      <c r="AE19" s="207">
        <f t="shared" si="11"/>
        <v>-1</v>
      </c>
      <c r="AF19" s="254">
        <f t="shared" si="12"/>
        <v>30.7481</v>
      </c>
      <c r="AG19" s="255">
        <f t="shared" si="13"/>
        <v>0</v>
      </c>
      <c r="AH19" s="207">
        <f t="shared" si="14"/>
        <v>-1</v>
      </c>
      <c r="AI19" s="271">
        <f t="shared" si="15"/>
        <v>202.0113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36.9952</v>
      </c>
      <c r="C20" s="206"/>
      <c r="D20" s="212">
        <f t="shared" si="2"/>
        <v>-1</v>
      </c>
      <c r="E20" s="213">
        <v>40.5922</v>
      </c>
      <c r="F20" s="209"/>
      <c r="G20" s="207">
        <f t="shared" si="3"/>
        <v>-1</v>
      </c>
      <c r="H20" s="213">
        <v>56.0974</v>
      </c>
      <c r="I20" s="209"/>
      <c r="J20" s="207">
        <f t="shared" si="4"/>
        <v>-1</v>
      </c>
      <c r="K20" s="213">
        <v>36.259</v>
      </c>
      <c r="L20" s="244"/>
      <c r="M20" s="207">
        <f t="shared" si="5"/>
        <v>-1</v>
      </c>
      <c r="N20" s="215">
        <v>7.0519</v>
      </c>
      <c r="O20" s="244"/>
      <c r="P20" s="207">
        <f t="shared" si="6"/>
        <v>-1</v>
      </c>
      <c r="Q20" s="215">
        <v>8.9912</v>
      </c>
      <c r="R20" s="244"/>
      <c r="S20" s="207">
        <f t="shared" si="7"/>
        <v>-1</v>
      </c>
      <c r="T20" s="213">
        <v>9.1717</v>
      </c>
      <c r="U20" s="244"/>
      <c r="V20" s="207">
        <f t="shared" si="8"/>
        <v>-1</v>
      </c>
      <c r="W20" s="211">
        <v>3.7307</v>
      </c>
      <c r="X20" s="244"/>
      <c r="Y20" s="207">
        <f t="shared" si="9"/>
        <v>-1</v>
      </c>
      <c r="Z20" s="287">
        <v>1.7126</v>
      </c>
      <c r="AA20" s="257"/>
      <c r="AB20" s="207">
        <f t="shared" si="10"/>
        <v>-1</v>
      </c>
      <c r="AC20" s="254">
        <f t="shared" si="0"/>
        <v>169.9438</v>
      </c>
      <c r="AD20" s="255">
        <f t="shared" si="1"/>
        <v>0</v>
      </c>
      <c r="AE20" s="207">
        <f t="shared" si="11"/>
        <v>-1</v>
      </c>
      <c r="AF20" s="254">
        <f t="shared" si="12"/>
        <v>30.6581</v>
      </c>
      <c r="AG20" s="255">
        <f t="shared" si="13"/>
        <v>0</v>
      </c>
      <c r="AH20" s="207">
        <f t="shared" si="14"/>
        <v>-1</v>
      </c>
      <c r="AI20" s="271">
        <f t="shared" si="15"/>
        <v>200.6019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37.9552</v>
      </c>
      <c r="C21" s="206"/>
      <c r="D21" s="212">
        <f t="shared" si="2"/>
        <v>-1</v>
      </c>
      <c r="E21" s="213">
        <v>39.5029</v>
      </c>
      <c r="F21" s="209"/>
      <c r="G21" s="207">
        <f t="shared" si="3"/>
        <v>-1</v>
      </c>
      <c r="H21" s="213">
        <v>54.3102</v>
      </c>
      <c r="I21" s="209"/>
      <c r="J21" s="207">
        <f t="shared" si="4"/>
        <v>-1</v>
      </c>
      <c r="K21" s="213">
        <v>36.304</v>
      </c>
      <c r="L21" s="244"/>
      <c r="M21" s="207">
        <f t="shared" si="5"/>
        <v>-1</v>
      </c>
      <c r="N21" s="215">
        <v>7.2265</v>
      </c>
      <c r="O21" s="244"/>
      <c r="P21" s="207">
        <f t="shared" si="6"/>
        <v>-1</v>
      </c>
      <c r="Q21" s="215">
        <v>8.8175</v>
      </c>
      <c r="R21" s="244"/>
      <c r="S21" s="207">
        <f t="shared" si="7"/>
        <v>-1</v>
      </c>
      <c r="T21" s="213">
        <v>9.1132</v>
      </c>
      <c r="U21" s="244"/>
      <c r="V21" s="207">
        <f t="shared" si="8"/>
        <v>-1</v>
      </c>
      <c r="W21" s="215">
        <v>3.5465</v>
      </c>
      <c r="X21" s="244"/>
      <c r="Y21" s="207">
        <f t="shared" si="9"/>
        <v>-1</v>
      </c>
      <c r="Z21" s="287">
        <v>1.5733</v>
      </c>
      <c r="AA21" s="257"/>
      <c r="AB21" s="207">
        <f t="shared" si="10"/>
        <v>-1</v>
      </c>
      <c r="AC21" s="254">
        <f t="shared" si="0"/>
        <v>168.0723</v>
      </c>
      <c r="AD21" s="255">
        <f t="shared" si="1"/>
        <v>0</v>
      </c>
      <c r="AE21" s="207">
        <f t="shared" si="11"/>
        <v>-1</v>
      </c>
      <c r="AF21" s="254">
        <f t="shared" si="12"/>
        <v>30.277</v>
      </c>
      <c r="AG21" s="255">
        <f t="shared" si="13"/>
        <v>0</v>
      </c>
      <c r="AH21" s="207">
        <f t="shared" si="14"/>
        <v>-1</v>
      </c>
      <c r="AI21" s="271">
        <f t="shared" si="15"/>
        <v>198.3493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36.4768</v>
      </c>
      <c r="C22" s="206"/>
      <c r="D22" s="212">
        <f t="shared" si="2"/>
        <v>-1</v>
      </c>
      <c r="E22" s="213">
        <v>40.5571</v>
      </c>
      <c r="F22" s="209"/>
      <c r="G22" s="207">
        <f t="shared" si="3"/>
        <v>-1</v>
      </c>
      <c r="H22" s="213">
        <v>55.9419</v>
      </c>
      <c r="I22" s="209"/>
      <c r="J22" s="207">
        <f t="shared" si="4"/>
        <v>-1</v>
      </c>
      <c r="K22" s="213">
        <v>36.481</v>
      </c>
      <c r="L22" s="244"/>
      <c r="M22" s="207">
        <f t="shared" si="5"/>
        <v>-1</v>
      </c>
      <c r="N22" s="215">
        <v>7.4496</v>
      </c>
      <c r="O22" s="244"/>
      <c r="P22" s="207">
        <f t="shared" si="6"/>
        <v>-1</v>
      </c>
      <c r="Q22" s="215">
        <v>8.7781</v>
      </c>
      <c r="R22" s="244"/>
      <c r="S22" s="207">
        <f t="shared" si="7"/>
        <v>-1</v>
      </c>
      <c r="T22" s="213">
        <v>9.2126</v>
      </c>
      <c r="U22" s="244"/>
      <c r="V22" s="207">
        <f t="shared" si="8"/>
        <v>-1</v>
      </c>
      <c r="W22" s="215">
        <v>3.6788</v>
      </c>
      <c r="X22" s="244"/>
      <c r="Y22" s="207">
        <f t="shared" si="9"/>
        <v>-1</v>
      </c>
      <c r="Z22" s="287">
        <v>1.5366</v>
      </c>
      <c r="AA22" s="257"/>
      <c r="AB22" s="207">
        <f t="shared" si="10"/>
        <v>-1</v>
      </c>
      <c r="AC22" s="254">
        <f t="shared" si="0"/>
        <v>169.4568</v>
      </c>
      <c r="AD22" s="255">
        <f t="shared" si="1"/>
        <v>0</v>
      </c>
      <c r="AE22" s="207">
        <f t="shared" si="11"/>
        <v>-1</v>
      </c>
      <c r="AF22" s="254">
        <f t="shared" si="12"/>
        <v>30.6557</v>
      </c>
      <c r="AG22" s="255">
        <f t="shared" si="13"/>
        <v>0</v>
      </c>
      <c r="AH22" s="207">
        <f t="shared" si="14"/>
        <v>-1</v>
      </c>
      <c r="AI22" s="271">
        <f t="shared" si="15"/>
        <v>200.1125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36.8992</v>
      </c>
      <c r="C23" s="206"/>
      <c r="D23" s="212">
        <f t="shared" si="2"/>
        <v>-1</v>
      </c>
      <c r="E23" s="213">
        <v>39.885</v>
      </c>
      <c r="F23" s="209"/>
      <c r="G23" s="207">
        <f t="shared" si="3"/>
        <v>-1</v>
      </c>
      <c r="H23" s="213">
        <v>55.0462</v>
      </c>
      <c r="I23" s="209"/>
      <c r="J23" s="207">
        <f t="shared" si="4"/>
        <v>-1</v>
      </c>
      <c r="K23" s="213">
        <v>35.804</v>
      </c>
      <c r="L23" s="244"/>
      <c r="M23" s="207">
        <f t="shared" si="5"/>
        <v>-1</v>
      </c>
      <c r="N23" s="215">
        <v>7.1974</v>
      </c>
      <c r="O23" s="244"/>
      <c r="P23" s="207">
        <f t="shared" si="6"/>
        <v>-1</v>
      </c>
      <c r="Q23" s="215">
        <v>8.813</v>
      </c>
      <c r="R23" s="244"/>
      <c r="S23" s="207">
        <f t="shared" si="7"/>
        <v>-1</v>
      </c>
      <c r="T23" s="213">
        <v>8.9753</v>
      </c>
      <c r="U23" s="244"/>
      <c r="V23" s="207">
        <f t="shared" si="8"/>
        <v>-1</v>
      </c>
      <c r="W23" s="215">
        <v>3.4227</v>
      </c>
      <c r="X23" s="244"/>
      <c r="Y23" s="207">
        <f t="shared" si="9"/>
        <v>-1</v>
      </c>
      <c r="Z23" s="287">
        <v>1.4409</v>
      </c>
      <c r="AA23" s="257"/>
      <c r="AB23" s="207">
        <f t="shared" si="10"/>
        <v>-1</v>
      </c>
      <c r="AC23" s="254">
        <f t="shared" si="0"/>
        <v>167.6344</v>
      </c>
      <c r="AD23" s="255">
        <f t="shared" si="1"/>
        <v>0</v>
      </c>
      <c r="AE23" s="207">
        <f t="shared" si="11"/>
        <v>-1</v>
      </c>
      <c r="AF23" s="254">
        <f t="shared" si="12"/>
        <v>29.8493</v>
      </c>
      <c r="AG23" s="255">
        <f t="shared" si="13"/>
        <v>0</v>
      </c>
      <c r="AH23" s="207">
        <f t="shared" si="14"/>
        <v>-1</v>
      </c>
      <c r="AI23" s="271">
        <f t="shared" si="15"/>
        <v>197.4837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37.264</v>
      </c>
      <c r="C24" s="206"/>
      <c r="D24" s="212">
        <f t="shared" si="2"/>
        <v>-1</v>
      </c>
      <c r="E24" s="213">
        <v>40.1836</v>
      </c>
      <c r="F24" s="209"/>
      <c r="G24" s="207">
        <f t="shared" si="3"/>
        <v>-1</v>
      </c>
      <c r="H24" s="213">
        <v>56.4981</v>
      </c>
      <c r="I24" s="209"/>
      <c r="J24" s="207">
        <f t="shared" si="4"/>
        <v>-1</v>
      </c>
      <c r="K24" s="213">
        <v>36.787</v>
      </c>
      <c r="L24" s="244"/>
      <c r="M24" s="207">
        <f t="shared" si="5"/>
        <v>-1</v>
      </c>
      <c r="N24" s="215">
        <v>7.4787</v>
      </c>
      <c r="O24" s="244"/>
      <c r="P24" s="207">
        <f t="shared" si="6"/>
        <v>-1</v>
      </c>
      <c r="Q24" s="215">
        <v>9.2076</v>
      </c>
      <c r="R24" s="244"/>
      <c r="S24" s="207">
        <f t="shared" si="7"/>
        <v>-1</v>
      </c>
      <c r="T24" s="213">
        <v>9.1732</v>
      </c>
      <c r="U24" s="244"/>
      <c r="V24" s="207">
        <f t="shared" si="8"/>
        <v>-1</v>
      </c>
      <c r="W24" s="215">
        <v>3.5163</v>
      </c>
      <c r="X24" s="244"/>
      <c r="Y24" s="207">
        <f t="shared" si="9"/>
        <v>-1</v>
      </c>
      <c r="Z24" s="287">
        <v>1.6606</v>
      </c>
      <c r="AA24" s="257"/>
      <c r="AB24" s="207">
        <f t="shared" si="10"/>
        <v>-1</v>
      </c>
      <c r="AC24" s="254">
        <f t="shared" si="0"/>
        <v>170.7327</v>
      </c>
      <c r="AD24" s="255">
        <f t="shared" si="1"/>
        <v>0</v>
      </c>
      <c r="AE24" s="207">
        <f t="shared" si="11"/>
        <v>-1</v>
      </c>
      <c r="AF24" s="254">
        <f t="shared" si="12"/>
        <v>31.0364</v>
      </c>
      <c r="AG24" s="255">
        <f t="shared" si="13"/>
        <v>0</v>
      </c>
      <c r="AH24" s="207">
        <f t="shared" si="14"/>
        <v>-1</v>
      </c>
      <c r="AI24" s="271">
        <f t="shared" si="15"/>
        <v>201.7691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37.0816</v>
      </c>
      <c r="C25" s="206"/>
      <c r="D25" s="212">
        <f t="shared" si="2"/>
        <v>-1</v>
      </c>
      <c r="E25" s="213">
        <v>40.8554</v>
      </c>
      <c r="F25" s="209"/>
      <c r="G25" s="207">
        <f t="shared" si="3"/>
        <v>-1</v>
      </c>
      <c r="H25" s="213">
        <v>56.6518</v>
      </c>
      <c r="I25" s="209"/>
      <c r="J25" s="207">
        <f t="shared" si="4"/>
        <v>-1</v>
      </c>
      <c r="K25" s="213">
        <v>36.064</v>
      </c>
      <c r="L25" s="244"/>
      <c r="M25" s="207">
        <f t="shared" si="5"/>
        <v>-1</v>
      </c>
      <c r="N25" s="215">
        <v>7.2362</v>
      </c>
      <c r="O25" s="244"/>
      <c r="P25" s="207">
        <f t="shared" si="6"/>
        <v>-1</v>
      </c>
      <c r="Q25" s="215">
        <v>9.145</v>
      </c>
      <c r="R25" s="244"/>
      <c r="S25" s="207">
        <f t="shared" si="7"/>
        <v>-1</v>
      </c>
      <c r="T25" s="213">
        <v>9.2017</v>
      </c>
      <c r="U25" s="244"/>
      <c r="V25" s="207">
        <f t="shared" si="8"/>
        <v>-1</v>
      </c>
      <c r="W25" s="215">
        <v>3.5148</v>
      </c>
      <c r="X25" s="244"/>
      <c r="Y25" s="207">
        <f t="shared" si="9"/>
        <v>-1</v>
      </c>
      <c r="Z25" s="287">
        <v>1.5992</v>
      </c>
      <c r="AA25" s="257"/>
      <c r="AB25" s="207">
        <f t="shared" si="10"/>
        <v>-1</v>
      </c>
      <c r="AC25" s="254">
        <f t="shared" si="0"/>
        <v>170.6528</v>
      </c>
      <c r="AD25" s="255">
        <f t="shared" si="1"/>
        <v>0</v>
      </c>
      <c r="AE25" s="207">
        <f t="shared" si="11"/>
        <v>-1</v>
      </c>
      <c r="AF25" s="254">
        <f t="shared" si="12"/>
        <v>30.6969</v>
      </c>
      <c r="AG25" s="255">
        <f t="shared" si="13"/>
        <v>0</v>
      </c>
      <c r="AH25" s="207">
        <f t="shared" si="14"/>
        <v>-1</v>
      </c>
      <c r="AI25" s="271">
        <f t="shared" si="15"/>
        <v>201.3497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36.624</v>
      </c>
      <c r="C26" s="206"/>
      <c r="D26" s="212">
        <f t="shared" si="2"/>
        <v>-1</v>
      </c>
      <c r="E26" s="213">
        <v>40.7485</v>
      </c>
      <c r="F26" s="209"/>
      <c r="G26" s="207">
        <f t="shared" si="3"/>
        <v>-1</v>
      </c>
      <c r="H26" s="213">
        <v>57.1276</v>
      </c>
      <c r="I26" s="209"/>
      <c r="J26" s="207">
        <f t="shared" si="4"/>
        <v>-1</v>
      </c>
      <c r="K26" s="213">
        <v>37.868</v>
      </c>
      <c r="L26" s="244"/>
      <c r="M26" s="207">
        <f t="shared" si="5"/>
        <v>-1</v>
      </c>
      <c r="N26" s="215">
        <v>7.6339</v>
      </c>
      <c r="O26" s="244"/>
      <c r="P26" s="207">
        <f t="shared" si="6"/>
        <v>-1</v>
      </c>
      <c r="Q26" s="215">
        <v>9.2802</v>
      </c>
      <c r="R26" s="244"/>
      <c r="S26" s="207">
        <f t="shared" si="7"/>
        <v>-1</v>
      </c>
      <c r="T26" s="213">
        <v>9.3393</v>
      </c>
      <c r="U26" s="244"/>
      <c r="V26" s="207">
        <f t="shared" si="8"/>
        <v>-1</v>
      </c>
      <c r="W26" s="215">
        <v>3.5333</v>
      </c>
      <c r="X26" s="244"/>
      <c r="Y26" s="207">
        <f t="shared" si="9"/>
        <v>-1</v>
      </c>
      <c r="Z26" s="287">
        <v>1.5924</v>
      </c>
      <c r="AA26" s="257"/>
      <c r="AB26" s="207">
        <f t="shared" si="10"/>
        <v>-1</v>
      </c>
      <c r="AC26" s="254">
        <f t="shared" si="0"/>
        <v>172.3681</v>
      </c>
      <c r="AD26" s="255">
        <f t="shared" si="1"/>
        <v>0</v>
      </c>
      <c r="AE26" s="207">
        <f t="shared" si="11"/>
        <v>-1</v>
      </c>
      <c r="AF26" s="254">
        <f t="shared" si="12"/>
        <v>31.3791</v>
      </c>
      <c r="AG26" s="255">
        <f t="shared" si="13"/>
        <v>0</v>
      </c>
      <c r="AH26" s="207">
        <f t="shared" si="14"/>
        <v>-1</v>
      </c>
      <c r="AI26" s="271">
        <f t="shared" si="15"/>
        <v>203.7472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37.5648</v>
      </c>
      <c r="C27" s="206"/>
      <c r="D27" s="212">
        <f t="shared" si="2"/>
        <v>-1</v>
      </c>
      <c r="E27" s="213">
        <v>40.7305</v>
      </c>
      <c r="F27" s="209"/>
      <c r="G27" s="207">
        <f t="shared" si="3"/>
        <v>-1</v>
      </c>
      <c r="H27" s="213">
        <v>56.5306</v>
      </c>
      <c r="I27" s="209"/>
      <c r="J27" s="207">
        <f t="shared" si="4"/>
        <v>-1</v>
      </c>
      <c r="K27" s="213">
        <v>37.972</v>
      </c>
      <c r="L27" s="244"/>
      <c r="M27" s="207">
        <f t="shared" si="5"/>
        <v>-1</v>
      </c>
      <c r="N27" s="215">
        <v>7.3914</v>
      </c>
      <c r="O27" s="244"/>
      <c r="P27" s="207">
        <f t="shared" si="6"/>
        <v>-1</v>
      </c>
      <c r="Q27" s="215">
        <v>9.4162</v>
      </c>
      <c r="R27" s="244"/>
      <c r="S27" s="207">
        <f t="shared" si="7"/>
        <v>-1</v>
      </c>
      <c r="T27" s="213">
        <v>9.4987</v>
      </c>
      <c r="U27" s="244"/>
      <c r="V27" s="207">
        <f t="shared" si="8"/>
        <v>-1</v>
      </c>
      <c r="W27" s="211">
        <v>3.5078</v>
      </c>
      <c r="X27" s="244"/>
      <c r="Y27" s="207">
        <f t="shared" si="9"/>
        <v>-1</v>
      </c>
      <c r="Z27" s="287">
        <v>1.535</v>
      </c>
      <c r="AA27" s="257"/>
      <c r="AB27" s="207">
        <f t="shared" si="10"/>
        <v>-1</v>
      </c>
      <c r="AC27" s="254">
        <f t="shared" si="0"/>
        <v>172.7979</v>
      </c>
      <c r="AD27" s="255">
        <f t="shared" si="1"/>
        <v>0</v>
      </c>
      <c r="AE27" s="207">
        <f t="shared" si="11"/>
        <v>-1</v>
      </c>
      <c r="AF27" s="254">
        <f t="shared" si="12"/>
        <v>31.3491</v>
      </c>
      <c r="AG27" s="255">
        <f t="shared" si="13"/>
        <v>0</v>
      </c>
      <c r="AH27" s="207">
        <f t="shared" si="14"/>
        <v>-1</v>
      </c>
      <c r="AI27" s="271">
        <f t="shared" si="15"/>
        <v>204.147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37.1424</v>
      </c>
      <c r="C28" s="206"/>
      <c r="D28" s="212">
        <f t="shared" si="2"/>
        <v>-1</v>
      </c>
      <c r="E28" s="213">
        <v>42.2317</v>
      </c>
      <c r="F28" s="209"/>
      <c r="G28" s="207">
        <f t="shared" si="3"/>
        <v>-1</v>
      </c>
      <c r="H28" s="213">
        <v>57.4039</v>
      </c>
      <c r="I28" s="209"/>
      <c r="J28" s="207">
        <f t="shared" si="4"/>
        <v>-1</v>
      </c>
      <c r="K28" s="213">
        <v>38.017</v>
      </c>
      <c r="L28" s="244"/>
      <c r="M28" s="207">
        <f t="shared" si="5"/>
        <v>-1</v>
      </c>
      <c r="N28" s="215">
        <v>7.5563</v>
      </c>
      <c r="O28" s="244"/>
      <c r="P28" s="207">
        <f t="shared" si="6"/>
        <v>-1</v>
      </c>
      <c r="Q28" s="215">
        <v>9.4367</v>
      </c>
      <c r="R28" s="244"/>
      <c r="S28" s="207">
        <f t="shared" si="7"/>
        <v>-1</v>
      </c>
      <c r="T28" s="213">
        <v>9.336</v>
      </c>
      <c r="U28" s="244"/>
      <c r="V28" s="207">
        <f t="shared" si="8"/>
        <v>-1</v>
      </c>
      <c r="W28" s="215">
        <v>3.5338</v>
      </c>
      <c r="X28" s="244"/>
      <c r="Y28" s="207">
        <f t="shared" si="9"/>
        <v>-1</v>
      </c>
      <c r="Z28" s="287">
        <v>1.563</v>
      </c>
      <c r="AA28" s="257"/>
      <c r="AB28" s="207">
        <f t="shared" si="10"/>
        <v>-1</v>
      </c>
      <c r="AC28" s="254">
        <f t="shared" si="0"/>
        <v>174.795</v>
      </c>
      <c r="AD28" s="255">
        <f t="shared" si="1"/>
        <v>0</v>
      </c>
      <c r="AE28" s="207">
        <f t="shared" si="11"/>
        <v>-1</v>
      </c>
      <c r="AF28" s="254">
        <f t="shared" si="12"/>
        <v>31.4258</v>
      </c>
      <c r="AG28" s="255">
        <f t="shared" si="13"/>
        <v>0</v>
      </c>
      <c r="AH28" s="207">
        <f t="shared" si="14"/>
        <v>-1</v>
      </c>
      <c r="AI28" s="271">
        <f t="shared" si="15"/>
        <v>206.2208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36.8288</v>
      </c>
      <c r="C29" s="206"/>
      <c r="D29" s="212">
        <f t="shared" si="2"/>
        <v>-1</v>
      </c>
      <c r="E29" s="213">
        <v>40.5763</v>
      </c>
      <c r="F29" s="209"/>
      <c r="G29" s="207">
        <f t="shared" si="3"/>
        <v>-1</v>
      </c>
      <c r="H29" s="213">
        <v>55.3606</v>
      </c>
      <c r="I29" s="209"/>
      <c r="J29" s="207">
        <f t="shared" si="4"/>
        <v>-1</v>
      </c>
      <c r="K29" s="213">
        <v>37.999</v>
      </c>
      <c r="L29" s="244"/>
      <c r="M29" s="207">
        <f t="shared" si="5"/>
        <v>-1</v>
      </c>
      <c r="N29" s="215">
        <v>7.4205</v>
      </c>
      <c r="O29" s="244"/>
      <c r="P29" s="207">
        <f t="shared" si="6"/>
        <v>-1</v>
      </c>
      <c r="Q29" s="215">
        <v>9.7031</v>
      </c>
      <c r="R29" s="244"/>
      <c r="S29" s="207">
        <f t="shared" si="7"/>
        <v>-1</v>
      </c>
      <c r="T29" s="213">
        <v>8.2616</v>
      </c>
      <c r="U29" s="244"/>
      <c r="V29" s="207">
        <f t="shared" si="8"/>
        <v>-1</v>
      </c>
      <c r="W29" s="215">
        <v>3.5294</v>
      </c>
      <c r="X29" s="244"/>
      <c r="Y29" s="207">
        <f t="shared" si="9"/>
        <v>-1</v>
      </c>
      <c r="Z29" s="287">
        <v>1.5277</v>
      </c>
      <c r="AA29" s="257"/>
      <c r="AB29" s="207">
        <f t="shared" si="10"/>
        <v>-1</v>
      </c>
      <c r="AC29" s="254">
        <f t="shared" si="0"/>
        <v>170.7647</v>
      </c>
      <c r="AD29" s="255">
        <f t="shared" si="1"/>
        <v>0</v>
      </c>
      <c r="AE29" s="207">
        <f t="shared" si="11"/>
        <v>-1</v>
      </c>
      <c r="AF29" s="254">
        <f t="shared" si="12"/>
        <v>30.4423</v>
      </c>
      <c r="AG29" s="255">
        <f t="shared" si="13"/>
        <v>0</v>
      </c>
      <c r="AH29" s="207">
        <f t="shared" si="14"/>
        <v>-1</v>
      </c>
      <c r="AI29" s="271">
        <f t="shared" si="15"/>
        <v>201.207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36.4512</v>
      </c>
      <c r="C30" s="206"/>
      <c r="D30" s="212">
        <f t="shared" si="2"/>
        <v>-1</v>
      </c>
      <c r="E30" s="213">
        <v>40.6142</v>
      </c>
      <c r="F30" s="209"/>
      <c r="G30" s="207">
        <f t="shared" si="3"/>
        <v>-1</v>
      </c>
      <c r="H30" s="213">
        <v>55.602</v>
      </c>
      <c r="I30" s="209"/>
      <c r="J30" s="207">
        <f t="shared" si="4"/>
        <v>-1</v>
      </c>
      <c r="K30" s="213">
        <v>36.724</v>
      </c>
      <c r="L30" s="244"/>
      <c r="M30" s="207">
        <f t="shared" si="5"/>
        <v>-1</v>
      </c>
      <c r="N30" s="215">
        <v>7.3623</v>
      </c>
      <c r="O30" s="244"/>
      <c r="P30" s="207">
        <f t="shared" si="6"/>
        <v>-1</v>
      </c>
      <c r="Q30" s="215">
        <v>9.0956</v>
      </c>
      <c r="R30" s="244"/>
      <c r="S30" s="207">
        <f t="shared" si="7"/>
        <v>-1</v>
      </c>
      <c r="T30" s="213">
        <v>9.0295</v>
      </c>
      <c r="U30" s="244"/>
      <c r="V30" s="207">
        <f t="shared" si="8"/>
        <v>-1</v>
      </c>
      <c r="W30" s="215">
        <v>3.4535</v>
      </c>
      <c r="X30" s="244"/>
      <c r="Y30" s="207">
        <f t="shared" si="9"/>
        <v>-1</v>
      </c>
      <c r="Z30" s="287">
        <v>1.5878</v>
      </c>
      <c r="AA30" s="257"/>
      <c r="AB30" s="207">
        <f t="shared" si="10"/>
        <v>-1</v>
      </c>
      <c r="AC30" s="254">
        <f t="shared" si="0"/>
        <v>169.3914</v>
      </c>
      <c r="AD30" s="255">
        <f t="shared" si="1"/>
        <v>0</v>
      </c>
      <c r="AE30" s="207">
        <f t="shared" si="11"/>
        <v>-1</v>
      </c>
      <c r="AF30" s="254">
        <f t="shared" si="12"/>
        <v>30.5287</v>
      </c>
      <c r="AG30" s="255">
        <f t="shared" si="13"/>
        <v>0</v>
      </c>
      <c r="AH30" s="207">
        <f t="shared" si="14"/>
        <v>-1</v>
      </c>
      <c r="AI30" s="271">
        <f t="shared" si="15"/>
        <v>199.9201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37.2</v>
      </c>
      <c r="C31" s="206"/>
      <c r="D31" s="212">
        <f t="shared" si="2"/>
        <v>-1</v>
      </c>
      <c r="E31" s="213">
        <v>40.1785</v>
      </c>
      <c r="F31" s="209"/>
      <c r="G31" s="207">
        <f t="shared" si="3"/>
        <v>-1</v>
      </c>
      <c r="H31" s="213">
        <v>58.0927</v>
      </c>
      <c r="I31" s="209"/>
      <c r="J31" s="207">
        <f t="shared" si="4"/>
        <v>-1</v>
      </c>
      <c r="K31" s="213">
        <v>37.028</v>
      </c>
      <c r="L31" s="244"/>
      <c r="M31" s="207">
        <f t="shared" si="5"/>
        <v>-1</v>
      </c>
      <c r="N31" s="215">
        <v>7.2847</v>
      </c>
      <c r="O31" s="244"/>
      <c r="P31" s="207">
        <f t="shared" si="6"/>
        <v>-1</v>
      </c>
      <c r="Q31" s="215">
        <v>9.2906</v>
      </c>
      <c r="R31" s="244"/>
      <c r="S31" s="207">
        <f t="shared" si="7"/>
        <v>-1</v>
      </c>
      <c r="T31" s="213">
        <v>9.3117</v>
      </c>
      <c r="U31" s="244"/>
      <c r="V31" s="207">
        <f t="shared" si="8"/>
        <v>-1</v>
      </c>
      <c r="W31" s="215">
        <v>3.7455</v>
      </c>
      <c r="X31" s="244"/>
      <c r="Y31" s="207">
        <f t="shared" si="9"/>
        <v>-1</v>
      </c>
      <c r="Z31" s="287">
        <v>1.6025</v>
      </c>
      <c r="AA31" s="257"/>
      <c r="AB31" s="207">
        <f t="shared" si="10"/>
        <v>-1</v>
      </c>
      <c r="AC31" s="254">
        <f t="shared" si="0"/>
        <v>172.4992</v>
      </c>
      <c r="AD31" s="255">
        <f t="shared" si="1"/>
        <v>0</v>
      </c>
      <c r="AE31" s="207">
        <f t="shared" si="11"/>
        <v>-1</v>
      </c>
      <c r="AF31" s="254">
        <f t="shared" si="12"/>
        <v>31.235</v>
      </c>
      <c r="AG31" s="255">
        <f t="shared" si="13"/>
        <v>0</v>
      </c>
      <c r="AH31" s="207">
        <f t="shared" si="14"/>
        <v>-1</v>
      </c>
      <c r="AI31" s="271">
        <f t="shared" si="15"/>
        <v>203.7342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37.1744</v>
      </c>
      <c r="C32" s="206"/>
      <c r="D32" s="212">
        <f t="shared" si="2"/>
        <v>-1</v>
      </c>
      <c r="E32" s="213">
        <v>40.9146</v>
      </c>
      <c r="F32" s="209"/>
      <c r="G32" s="207">
        <f t="shared" si="3"/>
        <v>-1</v>
      </c>
      <c r="H32" s="213">
        <v>58.276</v>
      </c>
      <c r="I32" s="209"/>
      <c r="J32" s="207">
        <f t="shared" si="4"/>
        <v>-1</v>
      </c>
      <c r="K32" s="213">
        <v>37.213</v>
      </c>
      <c r="L32" s="244"/>
      <c r="M32" s="207">
        <f t="shared" si="5"/>
        <v>-1</v>
      </c>
      <c r="N32" s="215">
        <v>7.2847</v>
      </c>
      <c r="O32" s="244"/>
      <c r="P32" s="207">
        <f t="shared" si="6"/>
        <v>-1</v>
      </c>
      <c r="Q32" s="215">
        <v>9.4985</v>
      </c>
      <c r="R32" s="244"/>
      <c r="S32" s="207">
        <f t="shared" si="7"/>
        <v>-1</v>
      </c>
      <c r="T32" s="213">
        <v>9.4278</v>
      </c>
      <c r="U32" s="244"/>
      <c r="V32" s="207">
        <f t="shared" si="8"/>
        <v>-1</v>
      </c>
      <c r="W32" s="215">
        <v>3.598</v>
      </c>
      <c r="X32" s="244"/>
      <c r="Y32" s="207">
        <f t="shared" si="9"/>
        <v>-1</v>
      </c>
      <c r="Z32" s="287">
        <v>1.5594</v>
      </c>
      <c r="AA32" s="257"/>
      <c r="AB32" s="207">
        <f t="shared" si="10"/>
        <v>-1</v>
      </c>
      <c r="AC32" s="254">
        <f t="shared" si="0"/>
        <v>173.578</v>
      </c>
      <c r="AD32" s="255">
        <f t="shared" si="1"/>
        <v>0</v>
      </c>
      <c r="AE32" s="207">
        <f t="shared" si="11"/>
        <v>-1</v>
      </c>
      <c r="AF32" s="254">
        <f t="shared" si="12"/>
        <v>31.3684</v>
      </c>
      <c r="AG32" s="255">
        <f t="shared" si="13"/>
        <v>0</v>
      </c>
      <c r="AH32" s="207">
        <f t="shared" si="14"/>
        <v>-1</v>
      </c>
      <c r="AI32" s="271">
        <f t="shared" si="15"/>
        <v>204.9464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37.7376</v>
      </c>
      <c r="C33" s="206"/>
      <c r="D33" s="212">
        <f t="shared" si="2"/>
        <v>-1</v>
      </c>
      <c r="E33" s="213">
        <v>41.4794</v>
      </c>
      <c r="F33" s="209"/>
      <c r="G33" s="207">
        <f t="shared" si="3"/>
        <v>-1</v>
      </c>
      <c r="H33" s="213">
        <v>56.7755</v>
      </c>
      <c r="I33" s="209"/>
      <c r="J33" s="207">
        <f t="shared" si="4"/>
        <v>-1</v>
      </c>
      <c r="K33" s="213">
        <v>37.883</v>
      </c>
      <c r="L33" s="244">
        <v>37.883</v>
      </c>
      <c r="M33" s="207">
        <f t="shared" si="5"/>
        <v>0</v>
      </c>
      <c r="N33" s="215">
        <v>7.4981</v>
      </c>
      <c r="O33" s="244"/>
      <c r="P33" s="207">
        <f t="shared" si="6"/>
        <v>-1</v>
      </c>
      <c r="Q33" s="215">
        <v>9.4097</v>
      </c>
      <c r="R33" s="244"/>
      <c r="S33" s="207">
        <f t="shared" si="7"/>
        <v>-1</v>
      </c>
      <c r="T33" s="213">
        <v>9.3881</v>
      </c>
      <c r="U33" s="244"/>
      <c r="V33" s="207">
        <f t="shared" si="8"/>
        <v>-1</v>
      </c>
      <c r="W33" s="215">
        <v>3.8192</v>
      </c>
      <c r="X33" s="244"/>
      <c r="Y33" s="207">
        <f t="shared" si="9"/>
        <v>-1</v>
      </c>
      <c r="Z33" s="287">
        <v>1.6026</v>
      </c>
      <c r="AA33" s="257"/>
      <c r="AB33" s="207">
        <f t="shared" si="10"/>
        <v>-1</v>
      </c>
      <c r="AC33" s="254">
        <f t="shared" si="0"/>
        <v>173.8755</v>
      </c>
      <c r="AD33" s="255">
        <f t="shared" si="1"/>
        <v>37.883</v>
      </c>
      <c r="AE33" s="207">
        <f t="shared" si="11"/>
        <v>-0.782125716389025</v>
      </c>
      <c r="AF33" s="254">
        <f t="shared" si="12"/>
        <v>31.7177</v>
      </c>
      <c r="AG33" s="255">
        <f t="shared" si="13"/>
        <v>0</v>
      </c>
      <c r="AH33" s="207">
        <f t="shared" si="14"/>
        <v>-1</v>
      </c>
      <c r="AI33" s="271">
        <f t="shared" si="15"/>
        <v>205.5932</v>
      </c>
      <c r="AJ33" s="255">
        <f t="shared" si="15"/>
        <v>37.883</v>
      </c>
      <c r="AK33" s="207">
        <f t="shared" si="16"/>
        <v>-0.815738069157929</v>
      </c>
    </row>
    <row r="34" s="194" customFormat="1" ht="20.1" customHeight="1" spans="1:37">
      <c r="A34" s="10">
        <v>31</v>
      </c>
      <c r="B34" s="216">
        <v>37.8656</v>
      </c>
      <c r="C34" s="217"/>
      <c r="D34" s="218">
        <f t="shared" si="2"/>
        <v>-1</v>
      </c>
      <c r="E34" s="219">
        <v>41.5309</v>
      </c>
      <c r="F34" s="220"/>
      <c r="G34" s="221">
        <f t="shared" si="3"/>
        <v>-1</v>
      </c>
      <c r="H34" s="219">
        <v>56.2562</v>
      </c>
      <c r="I34" s="220"/>
      <c r="J34" s="221">
        <f t="shared" si="4"/>
        <v>-1</v>
      </c>
      <c r="K34" s="219">
        <v>38.857</v>
      </c>
      <c r="L34" s="246">
        <v>38.857</v>
      </c>
      <c r="M34" s="221">
        <f t="shared" si="5"/>
        <v>0</v>
      </c>
      <c r="N34" s="216">
        <v>7.4108</v>
      </c>
      <c r="O34" s="246"/>
      <c r="P34" s="221">
        <f t="shared" si="6"/>
        <v>-1</v>
      </c>
      <c r="Q34" s="216">
        <v>9.4125</v>
      </c>
      <c r="R34" s="246"/>
      <c r="S34" s="221">
        <f t="shared" si="7"/>
        <v>-1</v>
      </c>
      <c r="T34" s="219">
        <v>9.4105</v>
      </c>
      <c r="U34" s="246"/>
      <c r="V34" s="221">
        <f t="shared" si="8"/>
        <v>-1</v>
      </c>
      <c r="W34" s="248">
        <v>3.9628</v>
      </c>
      <c r="X34" s="246"/>
      <c r="Y34" s="221">
        <f t="shared" si="9"/>
        <v>-1</v>
      </c>
      <c r="Z34" s="296">
        <v>1.7115</v>
      </c>
      <c r="AA34" s="246"/>
      <c r="AB34" s="221">
        <f t="shared" si="10"/>
        <v>-1</v>
      </c>
      <c r="AC34" s="259">
        <f t="shared" si="0"/>
        <v>174.5097</v>
      </c>
      <c r="AD34" s="260">
        <f t="shared" si="1"/>
        <v>38.857</v>
      </c>
      <c r="AE34" s="221">
        <f t="shared" si="11"/>
        <v>-0.777336159537264</v>
      </c>
      <c r="AF34" s="259">
        <f t="shared" ref="AF4:AF34" si="17">N34+Q34+T34+W34</f>
        <v>30.1966</v>
      </c>
      <c r="AG34" s="255">
        <f t="shared" si="13"/>
        <v>0</v>
      </c>
      <c r="AH34" s="221">
        <f t="shared" si="14"/>
        <v>-1</v>
      </c>
      <c r="AI34" s="272">
        <f t="shared" si="15"/>
        <v>204.7063</v>
      </c>
      <c r="AJ34" s="260">
        <f t="shared" si="15"/>
        <v>38.857</v>
      </c>
      <c r="AK34" s="221">
        <f t="shared" si="16"/>
        <v>-0.81018170911203</v>
      </c>
    </row>
    <row r="35" s="194" customFormat="1" ht="20.1" customHeight="1" spans="1:37">
      <c r="A35" s="222" t="s">
        <v>19</v>
      </c>
      <c r="B35" s="223">
        <f t="shared" ref="B35:U35" si="18">SUM(B4:B34)</f>
        <v>1139.8532</v>
      </c>
      <c r="C35" s="224">
        <f t="shared" si="18"/>
        <v>214.608</v>
      </c>
      <c r="D35" s="225">
        <f t="shared" si="2"/>
        <v>-0.811723123644343</v>
      </c>
      <c r="E35" s="210">
        <f t="shared" si="18"/>
        <v>1238.1922</v>
      </c>
      <c r="F35" s="226">
        <f t="shared" si="18"/>
        <v>232.5372</v>
      </c>
      <c r="G35" s="225">
        <f t="shared" si="3"/>
        <v>-0.812196200234503</v>
      </c>
      <c r="H35" s="210">
        <f t="shared" si="18"/>
        <v>1701.101</v>
      </c>
      <c r="I35" s="247">
        <f t="shared" si="18"/>
        <v>332.2814</v>
      </c>
      <c r="J35" s="225">
        <f t="shared" si="4"/>
        <v>-0.804666859874869</v>
      </c>
      <c r="K35" s="210">
        <f t="shared" si="18"/>
        <v>1105.308</v>
      </c>
      <c r="L35" s="247">
        <f t="shared" si="18"/>
        <v>261.548</v>
      </c>
      <c r="M35" s="225">
        <f t="shared" si="5"/>
        <v>-0.763370933712594</v>
      </c>
      <c r="N35" s="210">
        <f t="shared" si="18"/>
        <v>225.9712</v>
      </c>
      <c r="O35" s="224">
        <f t="shared" si="18"/>
        <v>35.4535</v>
      </c>
      <c r="P35" s="225">
        <f t="shared" si="6"/>
        <v>-0.843106112637363</v>
      </c>
      <c r="Q35" s="210">
        <f t="shared" si="18"/>
        <v>283.9181</v>
      </c>
      <c r="R35" s="224">
        <f t="shared" si="18"/>
        <v>56.0346</v>
      </c>
      <c r="S35" s="225">
        <f t="shared" si="7"/>
        <v>-0.802638155158125</v>
      </c>
      <c r="T35" s="210">
        <f t="shared" si="18"/>
        <v>270.781</v>
      </c>
      <c r="U35" s="247">
        <f t="shared" si="18"/>
        <v>52.5312</v>
      </c>
      <c r="V35" s="225">
        <f t="shared" si="8"/>
        <v>-0.806001159608687</v>
      </c>
      <c r="W35" s="223">
        <f t="shared" ref="W35:X35" si="19">SUM(W4:W34)</f>
        <v>110.2067</v>
      </c>
      <c r="X35" s="249">
        <f t="shared" si="19"/>
        <v>18.9247</v>
      </c>
      <c r="Y35" s="261">
        <f t="shared" si="9"/>
        <v>-0.828279950311551</v>
      </c>
      <c r="Z35" s="262">
        <f t="shared" ref="Z35" si="20">SUM(Z4:Z34)</f>
        <v>45.3499</v>
      </c>
      <c r="AA35" s="263">
        <f t="shared" ref="AA35" si="21">SUM(AA4:AA34)</f>
        <v>13.3795</v>
      </c>
      <c r="AB35" s="261">
        <f t="shared" si="10"/>
        <v>-0.704971786045835</v>
      </c>
      <c r="AC35" s="210">
        <f t="shared" ref="AC35:AD35" si="22">SUM(AC4:AC34)</f>
        <v>5184.4544</v>
      </c>
      <c r="AD35" s="224">
        <f t="shared" si="22"/>
        <v>1040.9746</v>
      </c>
      <c r="AE35" s="225">
        <f t="shared" si="11"/>
        <v>-0.799212314414415</v>
      </c>
      <c r="AF35" s="210">
        <f t="shared" ref="AF35" si="23">SUM(AF4:AF34)</f>
        <v>934.5154</v>
      </c>
      <c r="AG35" s="224">
        <f t="shared" ref="AG35" si="24">SUM(AG4:AG34)</f>
        <v>176.3235</v>
      </c>
      <c r="AH35" s="225">
        <f t="shared" si="14"/>
        <v>-0.811320926332514</v>
      </c>
      <c r="AI35" s="210">
        <f t="shared" ref="AI35" si="25">SUM(AI4:AI34)</f>
        <v>6118.9698</v>
      </c>
      <c r="AJ35" s="224">
        <f t="shared" ref="AJ35" si="26">SUM(AJ4:AJ34)</f>
        <v>1217.2981</v>
      </c>
      <c r="AK35" s="225">
        <f t="shared" si="16"/>
        <v>-0.801061593734292</v>
      </c>
    </row>
    <row r="36" s="194" customFormat="1" ht="20.1" customHeight="1" spans="1:37">
      <c r="A36" s="227" t="s">
        <v>65</v>
      </c>
      <c r="B36" s="228">
        <f t="shared" ref="B36:U36" si="27">AVERAGE(B4:B34)</f>
        <v>36.7694580645161</v>
      </c>
      <c r="C36" s="229">
        <f t="shared" si="27"/>
        <v>35.768</v>
      </c>
      <c r="D36" s="212">
        <f t="shared" si="2"/>
        <v>-0.0272361388291054</v>
      </c>
      <c r="E36" s="230">
        <f t="shared" si="27"/>
        <v>39.9416838709677</v>
      </c>
      <c r="F36" s="231">
        <f t="shared" si="27"/>
        <v>38.7562</v>
      </c>
      <c r="G36" s="212">
        <f t="shared" si="3"/>
        <v>-0.0296803678782664</v>
      </c>
      <c r="H36" s="230">
        <f t="shared" si="27"/>
        <v>54.8742258064516</v>
      </c>
      <c r="I36" s="231">
        <f t="shared" si="27"/>
        <v>55.3802333333333</v>
      </c>
      <c r="J36" s="212">
        <f t="shared" si="4"/>
        <v>0.00922122397984175</v>
      </c>
      <c r="K36" s="230">
        <f t="shared" si="27"/>
        <v>35.6550967741936</v>
      </c>
      <c r="L36" s="231">
        <f t="shared" si="27"/>
        <v>32.6935</v>
      </c>
      <c r="M36" s="212">
        <f t="shared" si="5"/>
        <v>-0.0830623681363024</v>
      </c>
      <c r="N36" s="230">
        <f t="shared" si="27"/>
        <v>7.2893935483871</v>
      </c>
      <c r="O36" s="229">
        <f t="shared" si="27"/>
        <v>5.90891666666667</v>
      </c>
      <c r="P36" s="212">
        <f t="shared" si="6"/>
        <v>-0.189381581959707</v>
      </c>
      <c r="Q36" s="230">
        <f t="shared" si="27"/>
        <v>9.15864838709677</v>
      </c>
      <c r="R36" s="229">
        <f t="shared" si="27"/>
        <v>9.3391</v>
      </c>
      <c r="S36" s="212">
        <f t="shared" si="7"/>
        <v>0.0197028650163551</v>
      </c>
      <c r="T36" s="230">
        <f t="shared" si="27"/>
        <v>8.73487096774194</v>
      </c>
      <c r="U36" s="231">
        <f t="shared" si="27"/>
        <v>8.7552</v>
      </c>
      <c r="V36" s="207">
        <f t="shared" si="8"/>
        <v>0.00232734202178149</v>
      </c>
      <c r="W36" s="215">
        <f t="shared" ref="W36:X36" si="28">AVERAGE(W4:W34)</f>
        <v>3.55505483870968</v>
      </c>
      <c r="X36" s="244">
        <f t="shared" si="28"/>
        <v>3.15411666666667</v>
      </c>
      <c r="Y36" s="264">
        <f t="shared" si="9"/>
        <v>-0.112779743276346</v>
      </c>
      <c r="Z36" s="265">
        <f t="shared" ref="Z36:AA36" si="29">AVERAGE(Z4:Z34)</f>
        <v>1.4629</v>
      </c>
      <c r="AA36" s="266">
        <f t="shared" si="29"/>
        <v>2.22991666666667</v>
      </c>
      <c r="AB36" s="264">
        <f t="shared" si="10"/>
        <v>0.524312438763187</v>
      </c>
      <c r="AC36" s="230">
        <f t="shared" ref="AC36" si="30">AVERAGE(AC4:AC34)</f>
        <v>167.240464516129</v>
      </c>
      <c r="AD36" s="229">
        <f t="shared" ref="AD36" si="31">AVERAGE(AD4:AD34)</f>
        <v>33.5798258064516</v>
      </c>
      <c r="AE36" s="212">
        <f t="shared" si="11"/>
        <v>-0.799212314414415</v>
      </c>
      <c r="AF36" s="230">
        <f t="shared" ref="AF36" si="32">AVERAGE(AF4:AF34)</f>
        <v>30.1456580645161</v>
      </c>
      <c r="AG36" s="229">
        <f t="shared" ref="AG36" si="33">AVERAGE(AG4:AG34)</f>
        <v>5.68785483870968</v>
      </c>
      <c r="AH36" s="212">
        <f t="shared" si="14"/>
        <v>-0.811320926332514</v>
      </c>
      <c r="AI36" s="230">
        <f t="shared" ref="AI36" si="34">AVERAGE(AI4:AI34)</f>
        <v>197.386122580645</v>
      </c>
      <c r="AJ36" s="229">
        <f t="shared" ref="AJ36" si="35">AVERAGE(AJ4:AJ34)</f>
        <v>39.2676806451613</v>
      </c>
      <c r="AK36" s="207">
        <f t="shared" si="16"/>
        <v>-0.801061593734291</v>
      </c>
    </row>
    <row r="37" s="194" customFormat="1" ht="20.1" customHeight="1" spans="1:37">
      <c r="A37" s="232" t="s">
        <v>66</v>
      </c>
      <c r="B37" s="228">
        <f t="shared" ref="B37:U37" si="36">MAX(B4:B34)</f>
        <v>37.9552</v>
      </c>
      <c r="C37" s="229">
        <f t="shared" si="36"/>
        <v>36.192</v>
      </c>
      <c r="D37" s="212">
        <f t="shared" si="2"/>
        <v>-0.0464547677261613</v>
      </c>
      <c r="E37" s="230">
        <f t="shared" si="36"/>
        <v>42.2317</v>
      </c>
      <c r="F37" s="231">
        <f t="shared" si="36"/>
        <v>39.5916</v>
      </c>
      <c r="G37" s="212">
        <f t="shared" si="3"/>
        <v>-0.0625146513164281</v>
      </c>
      <c r="H37" s="230">
        <f t="shared" si="36"/>
        <v>58.276</v>
      </c>
      <c r="I37" s="231">
        <f t="shared" si="36"/>
        <v>57.4522</v>
      </c>
      <c r="J37" s="212">
        <f t="shared" si="4"/>
        <v>-0.0141361795593384</v>
      </c>
      <c r="K37" s="230">
        <f t="shared" si="36"/>
        <v>38.857</v>
      </c>
      <c r="L37" s="231">
        <f t="shared" si="36"/>
        <v>38.857</v>
      </c>
      <c r="M37" s="212">
        <f t="shared" si="5"/>
        <v>0</v>
      </c>
      <c r="N37" s="230">
        <f t="shared" si="36"/>
        <v>7.6339</v>
      </c>
      <c r="O37" s="229">
        <f t="shared" si="36"/>
        <v>6.0819</v>
      </c>
      <c r="P37" s="212">
        <f t="shared" si="6"/>
        <v>-0.203303684879288</v>
      </c>
      <c r="Q37" s="230">
        <f t="shared" si="36"/>
        <v>9.7031</v>
      </c>
      <c r="R37" s="229">
        <f t="shared" si="36"/>
        <v>9.825</v>
      </c>
      <c r="S37" s="212">
        <f t="shared" si="7"/>
        <v>0.012562995331389</v>
      </c>
      <c r="T37" s="230">
        <f t="shared" si="36"/>
        <v>9.4987</v>
      </c>
      <c r="U37" s="231">
        <f t="shared" si="36"/>
        <v>8.9932</v>
      </c>
      <c r="V37" s="207">
        <f t="shared" si="8"/>
        <v>-0.0532178087527767</v>
      </c>
      <c r="W37" s="215">
        <f t="shared" ref="W37:X37" si="37">MAX(W4:W34)</f>
        <v>3.9628</v>
      </c>
      <c r="X37" s="244">
        <f t="shared" si="37"/>
        <v>3.2316</v>
      </c>
      <c r="Y37" s="264">
        <f t="shared" si="9"/>
        <v>-0.184515998788735</v>
      </c>
      <c r="Z37" s="265">
        <f t="shared" ref="Z37:AA37" si="38">MAX(Z4:Z34)</f>
        <v>1.7126</v>
      </c>
      <c r="AA37" s="266">
        <f t="shared" si="38"/>
        <v>2.3041</v>
      </c>
      <c r="AB37" s="264">
        <f t="shared" si="10"/>
        <v>0.34538129160341</v>
      </c>
      <c r="AC37" s="230">
        <f t="shared" ref="AC37" si="39">MAX(AC4:AC34)</f>
        <v>174.795</v>
      </c>
      <c r="AD37" s="229">
        <f t="shared" ref="AD37" si="40">MAX(AD4:AD34)</f>
        <v>164.6358</v>
      </c>
      <c r="AE37" s="212">
        <f t="shared" si="11"/>
        <v>-0.0581206556251609</v>
      </c>
      <c r="AF37" s="230">
        <f t="shared" ref="AF37" si="41">MAX(AF4:AF34)</f>
        <v>31.7177</v>
      </c>
      <c r="AG37" s="229">
        <f t="shared" ref="AG37" si="42">MAX(AG4:AG34)</f>
        <v>30.1413</v>
      </c>
      <c r="AH37" s="212">
        <f t="shared" si="14"/>
        <v>-0.0497009556178411</v>
      </c>
      <c r="AI37" s="230">
        <f t="shared" ref="AI37" si="43">MAX(AI4:AI34)</f>
        <v>206.2208</v>
      </c>
      <c r="AJ37" s="229">
        <f t="shared" ref="AJ37" si="44">MAX(AJ4:AJ34)</f>
        <v>194.7771</v>
      </c>
      <c r="AK37" s="207">
        <f t="shared" si="16"/>
        <v>-0.0554924624480169</v>
      </c>
    </row>
    <row r="38" s="194" customFormat="1" ht="20.1" customHeight="1" spans="1:37">
      <c r="A38" s="233" t="s">
        <v>67</v>
      </c>
      <c r="B38" s="234">
        <f t="shared" ref="B38:I38" si="45">MIN(B4:B34)</f>
        <v>34.9344</v>
      </c>
      <c r="C38" s="235">
        <f t="shared" si="45"/>
        <v>35.392</v>
      </c>
      <c r="D38" s="236">
        <f t="shared" si="2"/>
        <v>0.0130988366767429</v>
      </c>
      <c r="E38" s="237">
        <f t="shared" si="45"/>
        <v>37.1</v>
      </c>
      <c r="F38" s="238">
        <f t="shared" si="45"/>
        <v>37.7703</v>
      </c>
      <c r="G38" s="236">
        <f t="shared" si="3"/>
        <v>0.0180673854447439</v>
      </c>
      <c r="H38" s="237">
        <f t="shared" si="45"/>
        <v>50.0696</v>
      </c>
      <c r="I38" s="238">
        <f t="shared" si="45"/>
        <v>54.3943</v>
      </c>
      <c r="J38" s="236">
        <f t="shared" si="4"/>
        <v>0.0863737677153402</v>
      </c>
      <c r="K38" s="237">
        <f t="shared" ref="K38:AD38" si="46">MIN(K4:K34)</f>
        <v>32.226</v>
      </c>
      <c r="L38" s="238">
        <f t="shared" si="46"/>
        <v>30.379</v>
      </c>
      <c r="M38" s="236">
        <f t="shared" si="5"/>
        <v>-0.0573139700862657</v>
      </c>
      <c r="N38" s="237">
        <f t="shared" si="46"/>
        <v>6.9743</v>
      </c>
      <c r="O38" s="235">
        <f t="shared" si="46"/>
        <v>5.8394</v>
      </c>
      <c r="P38" s="236">
        <f t="shared" si="6"/>
        <v>-0.162726008344924</v>
      </c>
      <c r="Q38" s="237">
        <f t="shared" si="46"/>
        <v>8.7243</v>
      </c>
      <c r="R38" s="235">
        <f t="shared" si="46"/>
        <v>8.4039</v>
      </c>
      <c r="S38" s="236">
        <f t="shared" si="7"/>
        <v>-0.036725009456346</v>
      </c>
      <c r="T38" s="237">
        <f t="shared" si="46"/>
        <v>7.5211</v>
      </c>
      <c r="U38" s="238">
        <f t="shared" si="46"/>
        <v>8.4015</v>
      </c>
      <c r="V38" s="250">
        <f t="shared" si="8"/>
        <v>0.117057345335124</v>
      </c>
      <c r="W38" s="251">
        <f t="shared" ref="W38:X38" si="47">MIN(W4:W34)</f>
        <v>3.2354</v>
      </c>
      <c r="X38" s="252">
        <f t="shared" si="47"/>
        <v>3.0211</v>
      </c>
      <c r="Y38" s="267">
        <f t="shared" si="9"/>
        <v>-0.0662360140940841</v>
      </c>
      <c r="Z38" s="268">
        <f t="shared" ref="Z38:AA38" si="48">MIN(Z4:Z34)</f>
        <v>1.1618</v>
      </c>
      <c r="AA38" s="269">
        <f t="shared" si="48"/>
        <v>2.1866</v>
      </c>
      <c r="AB38" s="267">
        <f t="shared" si="10"/>
        <v>0.88207953176106</v>
      </c>
      <c r="AC38" s="237">
        <f t="shared" ref="AC38" si="49">MIN(AC4:AC34)</f>
        <v>156.7859</v>
      </c>
      <c r="AD38" s="235">
        <f t="shared" si="46"/>
        <v>0</v>
      </c>
      <c r="AE38" s="236">
        <f t="shared" si="11"/>
        <v>-1</v>
      </c>
      <c r="AF38" s="237">
        <f t="shared" ref="AF38" si="50">MIN(AF4:AF34)</f>
        <v>28.3313</v>
      </c>
      <c r="AG38" s="235">
        <f t="shared" ref="AG38" si="51">MIN(AG4:AG34)</f>
        <v>0</v>
      </c>
      <c r="AH38" s="236">
        <f t="shared" si="14"/>
        <v>-1</v>
      </c>
      <c r="AI38" s="237">
        <f t="shared" ref="AI38" si="52">MIN(AI4:AI34)</f>
        <v>185.6332</v>
      </c>
      <c r="AJ38" s="235">
        <f t="shared" ref="AJ38" si="53">MIN(AJ4:AJ34)</f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K74"/>
  <sheetViews>
    <sheetView zoomScale="115" zoomScaleNormal="115" workbookViewId="0">
      <pane xSplit="1" ySplit="3" topLeftCell="B10" activePane="bottomRight" state="frozenSplit"/>
      <selection/>
      <selection pane="topRight"/>
      <selection pane="bottomLeft"/>
      <selection pane="bottomRight" activeCell="W11" sqref="W11"/>
    </sheetView>
  </sheetViews>
  <sheetFormatPr defaultColWidth="9" defaultRowHeight="14.25"/>
  <cols>
    <col min="1" max="1" width="11.8833333333333" style="93" customWidth="1"/>
    <col min="2" max="25" width="8.66666666666667" style="93" customWidth="1"/>
    <col min="26" max="26" width="9.44166666666667" style="77" customWidth="1"/>
    <col min="27" max="27" width="8.66666666666667" style="93" customWidth="1"/>
    <col min="28" max="28" width="9.10833333333333" style="77" customWidth="1"/>
    <col min="29" max="34" width="8.66666666666667" style="93" customWidth="1"/>
    <col min="35" max="37" width="8.66666666666667" customWidth="1"/>
  </cols>
  <sheetData>
    <row r="1" s="89" customFormat="1" ht="48.75" customHeight="1" spans="1:37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18.7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36.768</v>
      </c>
      <c r="C4" s="206"/>
      <c r="D4" s="207">
        <f>(C4-B4)/B4</f>
        <v>-1</v>
      </c>
      <c r="E4" s="208">
        <v>37.853</v>
      </c>
      <c r="F4" s="209"/>
      <c r="G4" s="207">
        <f>(F4-E4)/E4</f>
        <v>-1</v>
      </c>
      <c r="H4" s="210">
        <v>55.8174</v>
      </c>
      <c r="I4" s="209"/>
      <c r="J4" s="207">
        <f>(I4-H4)/H4</f>
        <v>-1</v>
      </c>
      <c r="K4" s="208">
        <v>40.2405</v>
      </c>
      <c r="L4" s="244"/>
      <c r="M4" s="207">
        <f>(L4-K4)/K4</f>
        <v>-1</v>
      </c>
      <c r="N4" s="245">
        <v>6.984</v>
      </c>
      <c r="O4" s="244"/>
      <c r="P4" s="207">
        <f>(O4-N4)/N4</f>
        <v>-1</v>
      </c>
      <c r="Q4" s="223">
        <v>9.2158</v>
      </c>
      <c r="R4" s="244"/>
      <c r="S4" s="207">
        <f>(R4-Q4)/Q4</f>
        <v>-1</v>
      </c>
      <c r="T4" s="208">
        <v>9.2911</v>
      </c>
      <c r="U4" s="244"/>
      <c r="V4" s="207">
        <f>(U4-T4)/T4</f>
        <v>-1</v>
      </c>
      <c r="W4" s="245">
        <v>3.6425</v>
      </c>
      <c r="X4" s="244"/>
      <c r="Y4" s="207">
        <f>(X4-W4)/W4</f>
        <v>-1</v>
      </c>
      <c r="Z4" s="286">
        <v>1.4137</v>
      </c>
      <c r="AA4" s="244"/>
      <c r="AB4" s="207">
        <f>(AA4-Z4)/Z4</f>
        <v>-1</v>
      </c>
      <c r="AC4" s="254">
        <f t="shared" ref="AC4:AC33" si="0">B4+E4+H4+K4</f>
        <v>170.6789</v>
      </c>
      <c r="AD4" s="255">
        <f t="shared" ref="AD4:AD33" si="1">C4+F4+I4+L4</f>
        <v>0</v>
      </c>
      <c r="AE4" s="207">
        <f>(AD4-AC4)/AC4</f>
        <v>-1</v>
      </c>
      <c r="AF4" s="254">
        <f>N4+Q4+T4+W4+Z4</f>
        <v>30.5471</v>
      </c>
      <c r="AG4" s="255">
        <f>O4+R4+U4+X4+AA4</f>
        <v>0</v>
      </c>
      <c r="AH4" s="207">
        <f>(AG4-AF4)/AF4</f>
        <v>-1</v>
      </c>
      <c r="AI4" s="271">
        <f>AC4+AF4</f>
        <v>201.226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36.7072</v>
      </c>
      <c r="C5" s="206"/>
      <c r="D5" s="212">
        <f t="shared" ref="D5:D38" si="2">(C5-B5)/B5</f>
        <v>-1</v>
      </c>
      <c r="E5" s="213">
        <v>39.328</v>
      </c>
      <c r="F5" s="209"/>
      <c r="G5" s="207">
        <f t="shared" ref="G5:G38" si="3">(F5-E5)/E5</f>
        <v>-1</v>
      </c>
      <c r="H5" s="213">
        <v>52.749</v>
      </c>
      <c r="I5" s="209"/>
      <c r="J5" s="207">
        <f t="shared" ref="J5:J38" si="4">(I5-H5)/H5</f>
        <v>-1</v>
      </c>
      <c r="K5" s="213">
        <v>35.985</v>
      </c>
      <c r="L5" s="244"/>
      <c r="M5" s="207">
        <f t="shared" ref="M5:M38" si="5">(L5-K5)/K5</f>
        <v>-1</v>
      </c>
      <c r="N5" s="215">
        <v>6.596</v>
      </c>
      <c r="O5" s="244"/>
      <c r="P5" s="207">
        <f t="shared" ref="P5:P38" si="6">(O5-N5)/N5</f>
        <v>-1</v>
      </c>
      <c r="Q5" s="215">
        <v>8.8445</v>
      </c>
      <c r="R5" s="244"/>
      <c r="S5" s="207">
        <f t="shared" ref="S5:S38" si="7">(R5-Q5)/Q5</f>
        <v>-1</v>
      </c>
      <c r="T5" s="213">
        <v>8.6303</v>
      </c>
      <c r="U5" s="244"/>
      <c r="V5" s="207">
        <f t="shared" ref="V5:V38" si="8">(U5-T5)/T5</f>
        <v>-1</v>
      </c>
      <c r="W5" s="215">
        <v>3.4213</v>
      </c>
      <c r="X5" s="244"/>
      <c r="Y5" s="207">
        <f t="shared" ref="Y5:Y38" si="9">(X5-W5)/W5</f>
        <v>-1</v>
      </c>
      <c r="Z5" s="287">
        <v>1.4799</v>
      </c>
      <c r="AA5" s="257"/>
      <c r="AB5" s="207">
        <f t="shared" ref="AB5:AB34" si="10">(AA5-Z5)/Z5</f>
        <v>-1</v>
      </c>
      <c r="AC5" s="254">
        <f t="shared" si="0"/>
        <v>164.7692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28.972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193.7412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37.1584</v>
      </c>
      <c r="C6" s="206"/>
      <c r="D6" s="212">
        <f t="shared" si="2"/>
        <v>-1</v>
      </c>
      <c r="E6" s="214">
        <v>37.4032</v>
      </c>
      <c r="F6" s="209"/>
      <c r="G6" s="207">
        <f t="shared" si="3"/>
        <v>-1</v>
      </c>
      <c r="H6" s="214">
        <v>50.8173</v>
      </c>
      <c r="I6" s="209"/>
      <c r="J6" s="207">
        <f t="shared" si="4"/>
        <v>-1</v>
      </c>
      <c r="K6" s="214">
        <v>34.187</v>
      </c>
      <c r="L6" s="244"/>
      <c r="M6" s="207">
        <f t="shared" si="5"/>
        <v>-1</v>
      </c>
      <c r="N6" s="211">
        <v>6.7318</v>
      </c>
      <c r="O6" s="244"/>
      <c r="P6" s="207">
        <f t="shared" si="6"/>
        <v>-1</v>
      </c>
      <c r="Q6" s="211">
        <v>8.6408</v>
      </c>
      <c r="R6" s="244"/>
      <c r="S6" s="207">
        <f t="shared" si="7"/>
        <v>-1</v>
      </c>
      <c r="T6" s="214">
        <v>8.2508</v>
      </c>
      <c r="U6" s="244"/>
      <c r="V6" s="207">
        <f t="shared" si="8"/>
        <v>-1</v>
      </c>
      <c r="W6" s="211">
        <v>3.1914</v>
      </c>
      <c r="X6" s="244"/>
      <c r="Y6" s="207">
        <f t="shared" si="9"/>
        <v>-1</v>
      </c>
      <c r="Z6" s="288">
        <v>1.1757</v>
      </c>
      <c r="AA6" s="257"/>
      <c r="AB6" s="207">
        <f t="shared" si="10"/>
        <v>-1</v>
      </c>
      <c r="AC6" s="254">
        <f t="shared" si="0"/>
        <v>159.5659</v>
      </c>
      <c r="AD6" s="255">
        <f t="shared" si="1"/>
        <v>0</v>
      </c>
      <c r="AE6" s="207">
        <f t="shared" si="11"/>
        <v>-1</v>
      </c>
      <c r="AF6" s="254">
        <f t="shared" si="12"/>
        <v>27.9905</v>
      </c>
      <c r="AG6" s="255">
        <f t="shared" si="13"/>
        <v>0</v>
      </c>
      <c r="AH6" s="207">
        <f t="shared" si="14"/>
        <v>-1</v>
      </c>
      <c r="AI6" s="271">
        <f t="shared" si="15"/>
        <v>187.5564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36.8608</v>
      </c>
      <c r="C7" s="206"/>
      <c r="D7" s="212">
        <f t="shared" si="2"/>
        <v>-1</v>
      </c>
      <c r="E7" s="213">
        <v>37.1562</v>
      </c>
      <c r="F7" s="209"/>
      <c r="G7" s="207">
        <f t="shared" si="3"/>
        <v>-1</v>
      </c>
      <c r="H7" s="213">
        <v>50.8195</v>
      </c>
      <c r="I7" s="209"/>
      <c r="J7" s="207">
        <f t="shared" si="4"/>
        <v>-1</v>
      </c>
      <c r="K7" s="213">
        <v>34.374</v>
      </c>
      <c r="L7" s="244"/>
      <c r="M7" s="207">
        <f t="shared" si="5"/>
        <v>-1</v>
      </c>
      <c r="N7" s="215">
        <v>6.6736</v>
      </c>
      <c r="O7" s="244"/>
      <c r="P7" s="207">
        <f t="shared" si="6"/>
        <v>-1</v>
      </c>
      <c r="Q7" s="215">
        <v>8.0358</v>
      </c>
      <c r="R7" s="244"/>
      <c r="S7" s="207">
        <f t="shared" si="7"/>
        <v>-1</v>
      </c>
      <c r="T7" s="213">
        <v>8.7446</v>
      </c>
      <c r="U7" s="244"/>
      <c r="V7" s="207">
        <f t="shared" si="8"/>
        <v>-1</v>
      </c>
      <c r="W7" s="215">
        <v>3.3436</v>
      </c>
      <c r="X7" s="244"/>
      <c r="Y7" s="207">
        <f t="shared" si="9"/>
        <v>-1</v>
      </c>
      <c r="Z7" s="287">
        <v>1.1954</v>
      </c>
      <c r="AA7" s="257"/>
      <c r="AB7" s="207">
        <f t="shared" si="10"/>
        <v>-1</v>
      </c>
      <c r="AC7" s="254">
        <f t="shared" si="0"/>
        <v>159.2105</v>
      </c>
      <c r="AD7" s="255">
        <f t="shared" si="1"/>
        <v>0</v>
      </c>
      <c r="AE7" s="207">
        <f t="shared" si="11"/>
        <v>-1</v>
      </c>
      <c r="AF7" s="254">
        <f t="shared" si="12"/>
        <v>27.993</v>
      </c>
      <c r="AG7" s="255">
        <f t="shared" si="13"/>
        <v>0</v>
      </c>
      <c r="AH7" s="207">
        <f t="shared" si="14"/>
        <v>-1</v>
      </c>
      <c r="AI7" s="271">
        <f t="shared" si="15"/>
        <v>187.2035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36.7392</v>
      </c>
      <c r="C8" s="206"/>
      <c r="D8" s="212">
        <f t="shared" si="2"/>
        <v>-1</v>
      </c>
      <c r="E8" s="213">
        <v>38.807</v>
      </c>
      <c r="F8" s="209"/>
      <c r="G8" s="207">
        <f t="shared" si="3"/>
        <v>-1</v>
      </c>
      <c r="H8" s="213">
        <v>55.3872</v>
      </c>
      <c r="I8" s="209"/>
      <c r="J8" s="207">
        <f t="shared" si="4"/>
        <v>-1</v>
      </c>
      <c r="K8" s="213">
        <v>35.928</v>
      </c>
      <c r="L8" s="244"/>
      <c r="M8" s="207">
        <f t="shared" si="5"/>
        <v>-1</v>
      </c>
      <c r="N8" s="215">
        <v>6.7415</v>
      </c>
      <c r="O8" s="244"/>
      <c r="P8" s="207">
        <f t="shared" si="6"/>
        <v>-1</v>
      </c>
      <c r="Q8" s="215">
        <v>8.6763</v>
      </c>
      <c r="R8" s="244"/>
      <c r="S8" s="207">
        <f t="shared" si="7"/>
        <v>-1</v>
      </c>
      <c r="T8" s="213">
        <v>9.0956</v>
      </c>
      <c r="U8" s="244"/>
      <c r="V8" s="207">
        <f t="shared" si="8"/>
        <v>-1</v>
      </c>
      <c r="W8" s="215">
        <v>3.4582</v>
      </c>
      <c r="X8" s="244"/>
      <c r="Y8" s="207">
        <f t="shared" si="9"/>
        <v>-1</v>
      </c>
      <c r="Z8" s="287">
        <v>1.3829</v>
      </c>
      <c r="AA8" s="257"/>
      <c r="AB8" s="207">
        <f t="shared" si="10"/>
        <v>-1</v>
      </c>
      <c r="AC8" s="254">
        <f t="shared" si="0"/>
        <v>166.8614</v>
      </c>
      <c r="AD8" s="255">
        <f t="shared" si="1"/>
        <v>0</v>
      </c>
      <c r="AE8" s="207">
        <f t="shared" si="11"/>
        <v>-1</v>
      </c>
      <c r="AF8" s="254">
        <f t="shared" si="12"/>
        <v>29.3545</v>
      </c>
      <c r="AG8" s="255">
        <f t="shared" si="13"/>
        <v>0</v>
      </c>
      <c r="AH8" s="207">
        <f t="shared" si="14"/>
        <v>-1</v>
      </c>
      <c r="AI8" s="271">
        <f t="shared" si="15"/>
        <v>196.2159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36.5152</v>
      </c>
      <c r="C9" s="206"/>
      <c r="D9" s="212">
        <f t="shared" si="2"/>
        <v>-1</v>
      </c>
      <c r="E9" s="213">
        <v>40.3519</v>
      </c>
      <c r="F9" s="209"/>
      <c r="G9" s="207">
        <f t="shared" si="3"/>
        <v>-1</v>
      </c>
      <c r="H9" s="213">
        <v>56.6673</v>
      </c>
      <c r="I9" s="209"/>
      <c r="J9" s="207">
        <f t="shared" si="4"/>
        <v>-1</v>
      </c>
      <c r="K9" s="213">
        <v>37.394</v>
      </c>
      <c r="L9" s="244"/>
      <c r="M9" s="207">
        <f t="shared" si="5"/>
        <v>-1</v>
      </c>
      <c r="N9" s="215">
        <v>7.1683</v>
      </c>
      <c r="O9" s="244"/>
      <c r="P9" s="207">
        <f t="shared" si="6"/>
        <v>-1</v>
      </c>
      <c r="Q9" s="215">
        <v>8.8792</v>
      </c>
      <c r="R9" s="244"/>
      <c r="S9" s="207">
        <f t="shared" si="7"/>
        <v>-1</v>
      </c>
      <c r="T9" s="213">
        <v>9.1735</v>
      </c>
      <c r="U9" s="244"/>
      <c r="V9" s="207">
        <f t="shared" si="8"/>
        <v>-1</v>
      </c>
      <c r="W9" s="215">
        <v>3.5938</v>
      </c>
      <c r="X9" s="244"/>
      <c r="Y9" s="207">
        <f t="shared" si="9"/>
        <v>-1</v>
      </c>
      <c r="Z9" s="287">
        <v>1.2978</v>
      </c>
      <c r="AA9" s="257"/>
      <c r="AB9" s="207">
        <f t="shared" si="10"/>
        <v>-1</v>
      </c>
      <c r="AC9" s="254">
        <f t="shared" si="0"/>
        <v>170.9284</v>
      </c>
      <c r="AD9" s="255">
        <f t="shared" si="1"/>
        <v>0</v>
      </c>
      <c r="AE9" s="207">
        <f t="shared" si="11"/>
        <v>-1</v>
      </c>
      <c r="AF9" s="254">
        <f t="shared" si="12"/>
        <v>30.1126</v>
      </c>
      <c r="AG9" s="255">
        <f t="shared" si="13"/>
        <v>0</v>
      </c>
      <c r="AH9" s="207">
        <f t="shared" si="14"/>
        <v>-1</v>
      </c>
      <c r="AI9" s="271">
        <f t="shared" si="15"/>
        <v>201.041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37.2064</v>
      </c>
      <c r="C10" s="206"/>
      <c r="D10" s="212">
        <f t="shared" si="2"/>
        <v>-1</v>
      </c>
      <c r="E10" s="213">
        <v>39.2619</v>
      </c>
      <c r="F10" s="209"/>
      <c r="G10" s="207">
        <f t="shared" si="3"/>
        <v>-1</v>
      </c>
      <c r="H10" s="213">
        <v>55.503</v>
      </c>
      <c r="I10" s="209"/>
      <c r="J10" s="207">
        <f t="shared" si="4"/>
        <v>-1</v>
      </c>
      <c r="K10" s="213">
        <v>36.779</v>
      </c>
      <c r="L10" s="244"/>
      <c r="M10" s="207">
        <f t="shared" si="5"/>
        <v>-1</v>
      </c>
      <c r="N10" s="215">
        <v>6.8579</v>
      </c>
      <c r="O10" s="244"/>
      <c r="P10" s="207">
        <f t="shared" si="6"/>
        <v>-1</v>
      </c>
      <c r="Q10" s="215">
        <v>9.107</v>
      </c>
      <c r="R10" s="244"/>
      <c r="S10" s="207">
        <f t="shared" si="7"/>
        <v>-1</v>
      </c>
      <c r="T10" s="213">
        <v>9.1135</v>
      </c>
      <c r="U10" s="244"/>
      <c r="V10" s="207">
        <f t="shared" si="8"/>
        <v>-1</v>
      </c>
      <c r="W10" s="215">
        <v>3.5297</v>
      </c>
      <c r="X10" s="244"/>
      <c r="Y10" s="207">
        <f t="shared" si="9"/>
        <v>-1</v>
      </c>
      <c r="Z10" s="287">
        <v>1.2123</v>
      </c>
      <c r="AA10" s="257"/>
      <c r="AB10" s="207">
        <f t="shared" si="10"/>
        <v>-1</v>
      </c>
      <c r="AC10" s="254">
        <f t="shared" si="0"/>
        <v>168.7503</v>
      </c>
      <c r="AD10" s="255">
        <f t="shared" si="1"/>
        <v>0</v>
      </c>
      <c r="AE10" s="207">
        <f t="shared" si="11"/>
        <v>-1</v>
      </c>
      <c r="AF10" s="254">
        <f t="shared" si="12"/>
        <v>29.8204</v>
      </c>
      <c r="AG10" s="255">
        <f t="shared" si="13"/>
        <v>0</v>
      </c>
      <c r="AH10" s="207">
        <f t="shared" si="14"/>
        <v>-1</v>
      </c>
      <c r="AI10" s="271">
        <f t="shared" si="15"/>
        <v>198.5707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36.7712</v>
      </c>
      <c r="C11" s="206"/>
      <c r="D11" s="212">
        <f t="shared" si="2"/>
        <v>-1</v>
      </c>
      <c r="E11" s="213">
        <v>40.493</v>
      </c>
      <c r="F11" s="209"/>
      <c r="G11" s="207">
        <f t="shared" si="3"/>
        <v>-1</v>
      </c>
      <c r="H11" s="213">
        <v>56.2537</v>
      </c>
      <c r="I11" s="209"/>
      <c r="J11" s="207">
        <f t="shared" si="4"/>
        <v>-1</v>
      </c>
      <c r="K11" s="213">
        <v>36.975</v>
      </c>
      <c r="L11" s="244"/>
      <c r="M11" s="207">
        <f t="shared" si="5"/>
        <v>-1</v>
      </c>
      <c r="N11" s="215">
        <v>7.1295</v>
      </c>
      <c r="O11" s="244"/>
      <c r="P11" s="207">
        <f t="shared" si="6"/>
        <v>-1</v>
      </c>
      <c r="Q11" s="215">
        <v>8.9647</v>
      </c>
      <c r="R11" s="244"/>
      <c r="S11" s="207">
        <f t="shared" si="7"/>
        <v>-1</v>
      </c>
      <c r="T11" s="213">
        <v>9.2526</v>
      </c>
      <c r="U11" s="244"/>
      <c r="V11" s="207">
        <f t="shared" si="8"/>
        <v>-1</v>
      </c>
      <c r="W11" s="215">
        <v>3.4131</v>
      </c>
      <c r="X11" s="244"/>
      <c r="Y11" s="207">
        <f t="shared" si="9"/>
        <v>-1</v>
      </c>
      <c r="Z11" s="287">
        <v>1.4024</v>
      </c>
      <c r="AA11" s="257"/>
      <c r="AB11" s="207">
        <f t="shared" si="10"/>
        <v>-1</v>
      </c>
      <c r="AC11" s="254">
        <f t="shared" si="0"/>
        <v>170.4929</v>
      </c>
      <c r="AD11" s="255">
        <f t="shared" si="1"/>
        <v>0</v>
      </c>
      <c r="AE11" s="207">
        <f t="shared" si="11"/>
        <v>-1</v>
      </c>
      <c r="AF11" s="254">
        <f t="shared" si="12"/>
        <v>30.1623</v>
      </c>
      <c r="AG11" s="255">
        <f t="shared" si="13"/>
        <v>0</v>
      </c>
      <c r="AH11" s="207">
        <f t="shared" si="14"/>
        <v>-1</v>
      </c>
      <c r="AI11" s="271">
        <f t="shared" si="15"/>
        <v>200.6552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36.9144</v>
      </c>
      <c r="C12" s="206"/>
      <c r="D12" s="212">
        <f t="shared" si="2"/>
        <v>-1</v>
      </c>
      <c r="E12" s="213">
        <v>40.986</v>
      </c>
      <c r="F12" s="209"/>
      <c r="G12" s="207">
        <f t="shared" si="3"/>
        <v>-1</v>
      </c>
      <c r="H12" s="213">
        <v>55.2869</v>
      </c>
      <c r="I12" s="209"/>
      <c r="J12" s="207">
        <f t="shared" si="4"/>
        <v>-1</v>
      </c>
      <c r="K12" s="213">
        <v>35.023</v>
      </c>
      <c r="L12" s="244"/>
      <c r="M12" s="207">
        <f t="shared" si="5"/>
        <v>-1</v>
      </c>
      <c r="N12" s="215">
        <v>7.1198</v>
      </c>
      <c r="O12" s="244"/>
      <c r="P12" s="207">
        <f t="shared" si="6"/>
        <v>-1</v>
      </c>
      <c r="Q12" s="215">
        <v>9.1014</v>
      </c>
      <c r="R12" s="244"/>
      <c r="S12" s="207">
        <f t="shared" si="7"/>
        <v>-1</v>
      </c>
      <c r="T12" s="213">
        <v>9.2905</v>
      </c>
      <c r="U12" s="244"/>
      <c r="V12" s="207">
        <f t="shared" si="8"/>
        <v>-1</v>
      </c>
      <c r="W12" s="215">
        <v>3.3685</v>
      </c>
      <c r="X12" s="244"/>
      <c r="Y12" s="207">
        <f t="shared" si="9"/>
        <v>-1</v>
      </c>
      <c r="Z12" s="287">
        <v>1.5429</v>
      </c>
      <c r="AA12" s="257"/>
      <c r="AB12" s="207">
        <f t="shared" si="10"/>
        <v>-1</v>
      </c>
      <c r="AC12" s="254">
        <f t="shared" si="0"/>
        <v>168.2103</v>
      </c>
      <c r="AD12" s="255">
        <f t="shared" si="1"/>
        <v>0</v>
      </c>
      <c r="AE12" s="207">
        <f t="shared" si="11"/>
        <v>-1</v>
      </c>
      <c r="AF12" s="254">
        <f t="shared" si="12"/>
        <v>30.4231</v>
      </c>
      <c r="AG12" s="255">
        <f t="shared" si="13"/>
        <v>0</v>
      </c>
      <c r="AH12" s="207">
        <f t="shared" si="14"/>
        <v>-1</v>
      </c>
      <c r="AI12" s="271">
        <f t="shared" si="15"/>
        <v>198.6334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37.234</v>
      </c>
      <c r="C13" s="206"/>
      <c r="D13" s="212">
        <f t="shared" si="2"/>
        <v>-1</v>
      </c>
      <c r="E13" s="213">
        <v>39.9958</v>
      </c>
      <c r="F13" s="209"/>
      <c r="G13" s="207">
        <f t="shared" si="3"/>
        <v>-1</v>
      </c>
      <c r="H13" s="213">
        <v>55.9673</v>
      </c>
      <c r="I13" s="209"/>
      <c r="J13" s="207">
        <f t="shared" si="4"/>
        <v>-1</v>
      </c>
      <c r="K13" s="213">
        <v>36.964</v>
      </c>
      <c r="L13" s="244"/>
      <c r="M13" s="207">
        <f t="shared" si="5"/>
        <v>-1</v>
      </c>
      <c r="N13" s="215">
        <v>6.9452</v>
      </c>
      <c r="O13" s="244"/>
      <c r="P13" s="207">
        <f t="shared" si="6"/>
        <v>-1</v>
      </c>
      <c r="Q13" s="215">
        <v>9.7608</v>
      </c>
      <c r="R13" s="244"/>
      <c r="S13" s="207">
        <f t="shared" si="7"/>
        <v>-1</v>
      </c>
      <c r="T13" s="213">
        <v>9.2226</v>
      </c>
      <c r="U13" s="244"/>
      <c r="V13" s="207">
        <f t="shared" si="8"/>
        <v>-1</v>
      </c>
      <c r="W13" s="211">
        <v>3.5537</v>
      </c>
      <c r="X13" s="244"/>
      <c r="Y13" s="207">
        <f t="shared" si="9"/>
        <v>-1</v>
      </c>
      <c r="Z13" s="287">
        <v>1.6583</v>
      </c>
      <c r="AA13" s="257"/>
      <c r="AB13" s="207">
        <f t="shared" si="10"/>
        <v>-1</v>
      </c>
      <c r="AC13" s="254">
        <f t="shared" si="0"/>
        <v>170.1611</v>
      </c>
      <c r="AD13" s="255">
        <f t="shared" si="1"/>
        <v>0</v>
      </c>
      <c r="AE13" s="207">
        <f t="shared" si="11"/>
        <v>-1</v>
      </c>
      <c r="AF13" s="254">
        <f t="shared" si="12"/>
        <v>31.1406</v>
      </c>
      <c r="AG13" s="255">
        <f t="shared" si="13"/>
        <v>0</v>
      </c>
      <c r="AH13" s="207">
        <f t="shared" si="14"/>
        <v>-1</v>
      </c>
      <c r="AI13" s="271">
        <f t="shared" si="15"/>
        <v>201.3017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37.2402</v>
      </c>
      <c r="C14" s="206"/>
      <c r="D14" s="212">
        <f t="shared" si="2"/>
        <v>-1</v>
      </c>
      <c r="E14" s="213">
        <v>39.6552</v>
      </c>
      <c r="F14" s="209"/>
      <c r="G14" s="207">
        <f t="shared" si="3"/>
        <v>-1</v>
      </c>
      <c r="H14" s="213">
        <v>56.3633</v>
      </c>
      <c r="I14" s="209"/>
      <c r="J14" s="207">
        <f t="shared" si="4"/>
        <v>-1</v>
      </c>
      <c r="K14" s="213">
        <v>36.322</v>
      </c>
      <c r="L14" s="244"/>
      <c r="M14" s="207">
        <f t="shared" si="5"/>
        <v>-1</v>
      </c>
      <c r="N14" s="215">
        <v>7.0228</v>
      </c>
      <c r="O14" s="244"/>
      <c r="P14" s="207">
        <f t="shared" si="6"/>
        <v>-1</v>
      </c>
      <c r="Q14" s="215">
        <v>9.0447</v>
      </c>
      <c r="R14" s="244"/>
      <c r="S14" s="207">
        <f t="shared" si="7"/>
        <v>-1</v>
      </c>
      <c r="T14" s="213">
        <v>9.3608</v>
      </c>
      <c r="U14" s="244"/>
      <c r="V14" s="207">
        <f t="shared" si="8"/>
        <v>-1</v>
      </c>
      <c r="W14" s="215">
        <v>3.604</v>
      </c>
      <c r="X14" s="244"/>
      <c r="Y14" s="207">
        <f t="shared" si="9"/>
        <v>-1</v>
      </c>
      <c r="Z14" s="287">
        <v>1.5853</v>
      </c>
      <c r="AA14" s="257"/>
      <c r="AB14" s="207">
        <f t="shared" si="10"/>
        <v>-1</v>
      </c>
      <c r="AC14" s="254">
        <f t="shared" si="0"/>
        <v>169.5807</v>
      </c>
      <c r="AD14" s="255">
        <f t="shared" si="1"/>
        <v>0</v>
      </c>
      <c r="AE14" s="207">
        <f t="shared" si="11"/>
        <v>-1</v>
      </c>
      <c r="AF14" s="254">
        <f t="shared" si="12"/>
        <v>30.6176</v>
      </c>
      <c r="AG14" s="255">
        <f t="shared" si="13"/>
        <v>0</v>
      </c>
      <c r="AH14" s="207">
        <f t="shared" si="14"/>
        <v>-1</v>
      </c>
      <c r="AI14" s="271">
        <f t="shared" si="15"/>
        <v>200.1983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36.7598</v>
      </c>
      <c r="C15" s="206"/>
      <c r="D15" s="212">
        <f t="shared" si="2"/>
        <v>-1</v>
      </c>
      <c r="E15" s="213">
        <v>42.4324</v>
      </c>
      <c r="F15" s="209"/>
      <c r="G15" s="207">
        <f t="shared" si="3"/>
        <v>-1</v>
      </c>
      <c r="H15" s="213">
        <v>54.8058</v>
      </c>
      <c r="I15" s="209"/>
      <c r="J15" s="207">
        <f t="shared" si="4"/>
        <v>-1</v>
      </c>
      <c r="K15" s="213">
        <v>36.404</v>
      </c>
      <c r="L15" s="244"/>
      <c r="M15" s="207">
        <f t="shared" si="5"/>
        <v>-1</v>
      </c>
      <c r="N15" s="215">
        <v>7.2362</v>
      </c>
      <c r="O15" s="244"/>
      <c r="P15" s="207">
        <f t="shared" si="6"/>
        <v>-1</v>
      </c>
      <c r="Q15" s="215">
        <v>8.687</v>
      </c>
      <c r="R15" s="244"/>
      <c r="S15" s="207">
        <f t="shared" si="7"/>
        <v>-1</v>
      </c>
      <c r="T15" s="213">
        <v>9.252</v>
      </c>
      <c r="U15" s="244"/>
      <c r="V15" s="207">
        <f t="shared" si="8"/>
        <v>-1</v>
      </c>
      <c r="W15" s="215">
        <v>3.5673</v>
      </c>
      <c r="X15" s="244"/>
      <c r="Y15" s="207">
        <f t="shared" si="9"/>
        <v>-1</v>
      </c>
      <c r="Z15" s="287">
        <v>1.385</v>
      </c>
      <c r="AA15" s="257"/>
      <c r="AB15" s="207">
        <f t="shared" si="10"/>
        <v>-1</v>
      </c>
      <c r="AC15" s="254">
        <f t="shared" si="0"/>
        <v>170.402</v>
      </c>
      <c r="AD15" s="255">
        <f t="shared" si="1"/>
        <v>0</v>
      </c>
      <c r="AE15" s="207">
        <f t="shared" si="11"/>
        <v>-1</v>
      </c>
      <c r="AF15" s="254">
        <f t="shared" si="12"/>
        <v>30.1275</v>
      </c>
      <c r="AG15" s="255">
        <f t="shared" si="13"/>
        <v>0</v>
      </c>
      <c r="AH15" s="207">
        <f t="shared" si="14"/>
        <v>-1</v>
      </c>
      <c r="AI15" s="271">
        <f t="shared" si="15"/>
        <v>200.5295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36.3008</v>
      </c>
      <c r="C16" s="206"/>
      <c r="D16" s="212">
        <f t="shared" si="2"/>
        <v>-1</v>
      </c>
      <c r="E16" s="213">
        <v>40.3623</v>
      </c>
      <c r="F16" s="209"/>
      <c r="G16" s="207">
        <f t="shared" si="3"/>
        <v>-1</v>
      </c>
      <c r="H16" s="213">
        <v>56.2709</v>
      </c>
      <c r="I16" s="209"/>
      <c r="J16" s="207">
        <f t="shared" si="4"/>
        <v>-1</v>
      </c>
      <c r="K16" s="213">
        <v>36.303</v>
      </c>
      <c r="L16" s="244"/>
      <c r="M16" s="207">
        <f t="shared" si="5"/>
        <v>-1</v>
      </c>
      <c r="N16" s="215">
        <v>6.5281</v>
      </c>
      <c r="O16" s="244"/>
      <c r="P16" s="207">
        <f t="shared" si="6"/>
        <v>-1</v>
      </c>
      <c r="Q16" s="215">
        <v>9.0547</v>
      </c>
      <c r="R16" s="244"/>
      <c r="S16" s="207">
        <f t="shared" si="7"/>
        <v>-1</v>
      </c>
      <c r="T16" s="213">
        <v>9.2617</v>
      </c>
      <c r="U16" s="244"/>
      <c r="V16" s="207">
        <f t="shared" si="8"/>
        <v>-1</v>
      </c>
      <c r="W16" s="215">
        <v>3.2972</v>
      </c>
      <c r="X16" s="244"/>
      <c r="Y16" s="207">
        <f t="shared" si="9"/>
        <v>-1</v>
      </c>
      <c r="Z16" s="287">
        <v>1.6225</v>
      </c>
      <c r="AA16" s="257"/>
      <c r="AB16" s="207">
        <f t="shared" si="10"/>
        <v>-1</v>
      </c>
      <c r="AC16" s="254">
        <f t="shared" si="0"/>
        <v>169.237</v>
      </c>
      <c r="AD16" s="255">
        <f t="shared" si="1"/>
        <v>0</v>
      </c>
      <c r="AE16" s="207">
        <f t="shared" si="11"/>
        <v>-1</v>
      </c>
      <c r="AF16" s="254">
        <f t="shared" si="12"/>
        <v>29.7642</v>
      </c>
      <c r="AG16" s="255">
        <f t="shared" si="13"/>
        <v>0</v>
      </c>
      <c r="AH16" s="207">
        <f t="shared" si="14"/>
        <v>-1</v>
      </c>
      <c r="AI16" s="271">
        <f t="shared" si="15"/>
        <v>199.0012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36.8556</v>
      </c>
      <c r="C17" s="206"/>
      <c r="D17" s="212">
        <f t="shared" si="2"/>
        <v>-1</v>
      </c>
      <c r="E17" s="213">
        <v>41.1538</v>
      </c>
      <c r="F17" s="209"/>
      <c r="G17" s="207">
        <f t="shared" si="3"/>
        <v>-1</v>
      </c>
      <c r="H17" s="213">
        <v>55.755</v>
      </c>
      <c r="I17" s="209"/>
      <c r="J17" s="207">
        <f t="shared" si="4"/>
        <v>-1</v>
      </c>
      <c r="K17" s="213">
        <v>37.186</v>
      </c>
      <c r="L17" s="244"/>
      <c r="M17" s="207">
        <f t="shared" si="5"/>
        <v>-1</v>
      </c>
      <c r="N17" s="215">
        <v>7.0034</v>
      </c>
      <c r="O17" s="244"/>
      <c r="P17" s="207">
        <f t="shared" si="6"/>
        <v>-1</v>
      </c>
      <c r="Q17" s="215">
        <v>9.2674</v>
      </c>
      <c r="R17" s="244"/>
      <c r="S17" s="207">
        <f t="shared" si="7"/>
        <v>-1</v>
      </c>
      <c r="T17" s="213">
        <v>9.4202</v>
      </c>
      <c r="U17" s="244"/>
      <c r="V17" s="207">
        <f t="shared" si="8"/>
        <v>-1</v>
      </c>
      <c r="W17" s="215">
        <v>3.4601</v>
      </c>
      <c r="X17" s="244"/>
      <c r="Y17" s="207">
        <f t="shared" si="9"/>
        <v>-1</v>
      </c>
      <c r="Z17" s="287">
        <v>1.5817</v>
      </c>
      <c r="AA17" s="257"/>
      <c r="AB17" s="207">
        <f t="shared" si="10"/>
        <v>-1</v>
      </c>
      <c r="AC17" s="254">
        <f t="shared" si="0"/>
        <v>170.9504</v>
      </c>
      <c r="AD17" s="255">
        <f t="shared" si="1"/>
        <v>0</v>
      </c>
      <c r="AE17" s="207">
        <f t="shared" si="11"/>
        <v>-1</v>
      </c>
      <c r="AF17" s="254">
        <f t="shared" si="12"/>
        <v>30.7328</v>
      </c>
      <c r="AG17" s="255">
        <f t="shared" si="13"/>
        <v>0</v>
      </c>
      <c r="AH17" s="207">
        <f t="shared" si="14"/>
        <v>-1</v>
      </c>
      <c r="AI17" s="271">
        <f t="shared" si="15"/>
        <v>201.6832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36.96</v>
      </c>
      <c r="C18" s="206"/>
      <c r="D18" s="212">
        <f t="shared" si="2"/>
        <v>-1</v>
      </c>
      <c r="E18" s="213">
        <v>40.494</v>
      </c>
      <c r="F18" s="209"/>
      <c r="G18" s="207">
        <f t="shared" si="3"/>
        <v>-1</v>
      </c>
      <c r="H18" s="213">
        <v>55.553</v>
      </c>
      <c r="I18" s="209"/>
      <c r="J18" s="207">
        <f t="shared" si="4"/>
        <v>-1</v>
      </c>
      <c r="K18" s="213">
        <v>36.73</v>
      </c>
      <c r="L18" s="244"/>
      <c r="M18" s="207">
        <f t="shared" si="5"/>
        <v>-1</v>
      </c>
      <c r="N18" s="215">
        <v>6.596</v>
      </c>
      <c r="O18" s="244"/>
      <c r="P18" s="207">
        <f t="shared" si="6"/>
        <v>-1</v>
      </c>
      <c r="Q18" s="215">
        <v>8.894</v>
      </c>
      <c r="R18" s="244"/>
      <c r="S18" s="207">
        <f t="shared" si="7"/>
        <v>-1</v>
      </c>
      <c r="T18" s="213">
        <v>9.3272</v>
      </c>
      <c r="U18" s="244"/>
      <c r="V18" s="207">
        <f t="shared" si="8"/>
        <v>-1</v>
      </c>
      <c r="W18" s="215">
        <v>3.4901</v>
      </c>
      <c r="X18" s="244"/>
      <c r="Y18" s="207">
        <f t="shared" si="9"/>
        <v>-1</v>
      </c>
      <c r="Z18" s="287">
        <v>1.6321</v>
      </c>
      <c r="AA18" s="257"/>
      <c r="AB18" s="207">
        <f t="shared" si="10"/>
        <v>-1</v>
      </c>
      <c r="AC18" s="254">
        <f t="shared" si="0"/>
        <v>169.737</v>
      </c>
      <c r="AD18" s="255">
        <f t="shared" si="1"/>
        <v>0</v>
      </c>
      <c r="AE18" s="207">
        <f t="shared" si="11"/>
        <v>-1</v>
      </c>
      <c r="AF18" s="254">
        <f t="shared" si="12"/>
        <v>29.9394</v>
      </c>
      <c r="AG18" s="255">
        <f t="shared" si="13"/>
        <v>0</v>
      </c>
      <c r="AH18" s="207">
        <f t="shared" si="14"/>
        <v>-1</v>
      </c>
      <c r="AI18" s="271">
        <f t="shared" si="15"/>
        <v>199.6764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37.2224</v>
      </c>
      <c r="C19" s="206"/>
      <c r="D19" s="212">
        <f t="shared" si="2"/>
        <v>-1</v>
      </c>
      <c r="E19" s="213">
        <v>40.4024</v>
      </c>
      <c r="F19" s="209"/>
      <c r="G19" s="207">
        <f t="shared" si="3"/>
        <v>-1</v>
      </c>
      <c r="H19" s="213">
        <v>54.8784</v>
      </c>
      <c r="I19" s="209"/>
      <c r="J19" s="207">
        <f t="shared" si="4"/>
        <v>-1</v>
      </c>
      <c r="K19" s="213">
        <v>36.235</v>
      </c>
      <c r="L19" s="244"/>
      <c r="M19" s="207">
        <f t="shared" si="5"/>
        <v>-1</v>
      </c>
      <c r="N19" s="215">
        <v>5.8685</v>
      </c>
      <c r="O19" s="244"/>
      <c r="P19" s="207">
        <f t="shared" si="6"/>
        <v>-1</v>
      </c>
      <c r="Q19" s="215">
        <v>9.1679</v>
      </c>
      <c r="R19" s="244"/>
      <c r="S19" s="207">
        <f t="shared" si="7"/>
        <v>-1</v>
      </c>
      <c r="T19" s="213">
        <v>8.7388</v>
      </c>
      <c r="U19" s="244"/>
      <c r="V19" s="207">
        <f t="shared" si="8"/>
        <v>-1</v>
      </c>
      <c r="W19" s="215">
        <v>3.2522</v>
      </c>
      <c r="X19" s="244"/>
      <c r="Y19" s="207">
        <f t="shared" si="9"/>
        <v>-1</v>
      </c>
      <c r="Z19" s="287">
        <v>1.5894</v>
      </c>
      <c r="AA19" s="257"/>
      <c r="AB19" s="207">
        <f t="shared" si="10"/>
        <v>-1</v>
      </c>
      <c r="AC19" s="254">
        <f t="shared" si="0"/>
        <v>168.7382</v>
      </c>
      <c r="AD19" s="255">
        <f t="shared" si="1"/>
        <v>0</v>
      </c>
      <c r="AE19" s="207">
        <f t="shared" si="11"/>
        <v>-1</v>
      </c>
      <c r="AF19" s="254">
        <f t="shared" si="12"/>
        <v>28.6168</v>
      </c>
      <c r="AG19" s="255">
        <f t="shared" si="13"/>
        <v>0</v>
      </c>
      <c r="AH19" s="207">
        <f t="shared" si="14"/>
        <v>-1</v>
      </c>
      <c r="AI19" s="271">
        <f t="shared" si="15"/>
        <v>197.355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36.471</v>
      </c>
      <c r="C20" s="206"/>
      <c r="D20" s="212">
        <f t="shared" si="2"/>
        <v>-1</v>
      </c>
      <c r="E20" s="213">
        <v>40.5171</v>
      </c>
      <c r="F20" s="209"/>
      <c r="G20" s="207">
        <f t="shared" si="3"/>
        <v>-1</v>
      </c>
      <c r="H20" s="213">
        <v>56.4254</v>
      </c>
      <c r="I20" s="209"/>
      <c r="J20" s="207">
        <f t="shared" si="4"/>
        <v>-1</v>
      </c>
      <c r="K20" s="213">
        <v>36.4416</v>
      </c>
      <c r="L20" s="244"/>
      <c r="M20" s="207">
        <f t="shared" si="5"/>
        <v>-1</v>
      </c>
      <c r="N20" s="215">
        <v>6.7997</v>
      </c>
      <c r="O20" s="244"/>
      <c r="P20" s="207">
        <f t="shared" si="6"/>
        <v>-1</v>
      </c>
      <c r="Q20" s="215">
        <v>9.0524</v>
      </c>
      <c r="R20" s="244"/>
      <c r="S20" s="207">
        <f t="shared" si="7"/>
        <v>-1</v>
      </c>
      <c r="T20" s="213">
        <v>9.2044</v>
      </c>
      <c r="U20" s="244"/>
      <c r="V20" s="207">
        <f t="shared" si="8"/>
        <v>-1</v>
      </c>
      <c r="W20" s="211">
        <v>3.2662</v>
      </c>
      <c r="X20" s="244"/>
      <c r="Y20" s="207">
        <f t="shared" si="9"/>
        <v>-1</v>
      </c>
      <c r="Z20" s="287">
        <v>1.5411</v>
      </c>
      <c r="AA20" s="257"/>
      <c r="AB20" s="207">
        <f t="shared" si="10"/>
        <v>-1</v>
      </c>
      <c r="AC20" s="254">
        <f t="shared" si="0"/>
        <v>169.8551</v>
      </c>
      <c r="AD20" s="255">
        <f t="shared" si="1"/>
        <v>0</v>
      </c>
      <c r="AE20" s="207">
        <f t="shared" si="11"/>
        <v>-1</v>
      </c>
      <c r="AF20" s="254">
        <f t="shared" si="12"/>
        <v>29.8638</v>
      </c>
      <c r="AG20" s="255">
        <f t="shared" si="13"/>
        <v>0</v>
      </c>
      <c r="AH20" s="207">
        <f t="shared" si="14"/>
        <v>-1</v>
      </c>
      <c r="AI20" s="271">
        <f t="shared" si="15"/>
        <v>199.7189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36.8704</v>
      </c>
      <c r="C21" s="206"/>
      <c r="D21" s="212">
        <f t="shared" si="2"/>
        <v>-1</v>
      </c>
      <c r="E21" s="213">
        <v>41.6799</v>
      </c>
      <c r="F21" s="209"/>
      <c r="G21" s="207">
        <f t="shared" si="3"/>
        <v>-1</v>
      </c>
      <c r="H21" s="213">
        <v>57.8014</v>
      </c>
      <c r="I21" s="209"/>
      <c r="J21" s="207">
        <f t="shared" si="4"/>
        <v>-1</v>
      </c>
      <c r="K21" s="213">
        <v>36.285</v>
      </c>
      <c r="L21" s="244"/>
      <c r="M21" s="207">
        <f t="shared" si="5"/>
        <v>-1</v>
      </c>
      <c r="N21" s="215">
        <v>7.1974</v>
      </c>
      <c r="O21" s="244"/>
      <c r="P21" s="207">
        <f t="shared" si="6"/>
        <v>-1</v>
      </c>
      <c r="Q21" s="215">
        <v>8.9608</v>
      </c>
      <c r="R21" s="244"/>
      <c r="S21" s="207">
        <f t="shared" si="7"/>
        <v>-1</v>
      </c>
      <c r="T21" s="213">
        <v>9.3217</v>
      </c>
      <c r="U21" s="244"/>
      <c r="V21" s="207">
        <f t="shared" si="8"/>
        <v>-1</v>
      </c>
      <c r="W21" s="215">
        <v>3.5067</v>
      </c>
      <c r="X21" s="244"/>
      <c r="Y21" s="207">
        <f t="shared" si="9"/>
        <v>-1</v>
      </c>
      <c r="Z21" s="287">
        <v>1.6846</v>
      </c>
      <c r="AA21" s="257"/>
      <c r="AB21" s="207">
        <f t="shared" si="10"/>
        <v>-1</v>
      </c>
      <c r="AC21" s="254">
        <f t="shared" si="0"/>
        <v>172.6367</v>
      </c>
      <c r="AD21" s="255">
        <f t="shared" si="1"/>
        <v>0</v>
      </c>
      <c r="AE21" s="207">
        <f t="shared" si="11"/>
        <v>-1</v>
      </c>
      <c r="AF21" s="254">
        <f t="shared" si="12"/>
        <v>30.6712</v>
      </c>
      <c r="AG21" s="255">
        <f t="shared" si="13"/>
        <v>0</v>
      </c>
      <c r="AH21" s="207">
        <f t="shared" si="14"/>
        <v>-1</v>
      </c>
      <c r="AI21" s="271">
        <f t="shared" si="15"/>
        <v>203.3079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37.9008</v>
      </c>
      <c r="C22" s="206"/>
      <c r="D22" s="212">
        <f t="shared" si="2"/>
        <v>-1</v>
      </c>
      <c r="E22" s="213">
        <v>41.1579</v>
      </c>
      <c r="F22" s="209"/>
      <c r="G22" s="207">
        <f t="shared" si="3"/>
        <v>-1</v>
      </c>
      <c r="H22" s="213">
        <v>57.7467</v>
      </c>
      <c r="I22" s="209"/>
      <c r="J22" s="207">
        <f t="shared" si="4"/>
        <v>-1</v>
      </c>
      <c r="K22" s="213">
        <v>37.496</v>
      </c>
      <c r="L22" s="244"/>
      <c r="M22" s="207">
        <f t="shared" si="5"/>
        <v>-1</v>
      </c>
      <c r="N22" s="215">
        <v>7.5854</v>
      </c>
      <c r="O22" s="244"/>
      <c r="P22" s="207">
        <f t="shared" si="6"/>
        <v>-1</v>
      </c>
      <c r="Q22" s="215">
        <v>8.8142</v>
      </c>
      <c r="R22" s="244"/>
      <c r="S22" s="207">
        <f t="shared" si="7"/>
        <v>-1</v>
      </c>
      <c r="T22" s="213">
        <v>9.4693</v>
      </c>
      <c r="U22" s="244"/>
      <c r="V22" s="207">
        <f t="shared" si="8"/>
        <v>-1</v>
      </c>
      <c r="W22" s="215">
        <v>3.4871</v>
      </c>
      <c r="X22" s="244"/>
      <c r="Y22" s="207">
        <f t="shared" si="9"/>
        <v>-1</v>
      </c>
      <c r="Z22" s="287">
        <v>1.855</v>
      </c>
      <c r="AA22" s="257"/>
      <c r="AB22" s="207">
        <f t="shared" si="10"/>
        <v>-1</v>
      </c>
      <c r="AC22" s="254">
        <f t="shared" si="0"/>
        <v>174.3014</v>
      </c>
      <c r="AD22" s="255">
        <f t="shared" si="1"/>
        <v>0</v>
      </c>
      <c r="AE22" s="207">
        <f t="shared" si="11"/>
        <v>-1</v>
      </c>
      <c r="AF22" s="254">
        <f t="shared" si="12"/>
        <v>31.211</v>
      </c>
      <c r="AG22" s="255">
        <f t="shared" si="13"/>
        <v>0</v>
      </c>
      <c r="AH22" s="207">
        <f t="shared" si="14"/>
        <v>-1</v>
      </c>
      <c r="AI22" s="271">
        <f t="shared" si="15"/>
        <v>205.5124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36.7136</v>
      </c>
      <c r="C23" s="206"/>
      <c r="D23" s="212">
        <f t="shared" si="2"/>
        <v>-1</v>
      </c>
      <c r="E23" s="213">
        <v>41.4809</v>
      </c>
      <c r="F23" s="209"/>
      <c r="G23" s="207">
        <f t="shared" si="3"/>
        <v>-1</v>
      </c>
      <c r="H23" s="213">
        <v>58.2404</v>
      </c>
      <c r="I23" s="209"/>
      <c r="J23" s="207">
        <f t="shared" si="4"/>
        <v>-1</v>
      </c>
      <c r="K23" s="213">
        <v>37.896</v>
      </c>
      <c r="L23" s="244"/>
      <c r="M23" s="207">
        <f t="shared" si="5"/>
        <v>-1</v>
      </c>
      <c r="N23" s="215">
        <v>7.5078</v>
      </c>
      <c r="O23" s="244"/>
      <c r="P23" s="207">
        <f t="shared" si="6"/>
        <v>-1</v>
      </c>
      <c r="Q23" s="215">
        <v>8.7774</v>
      </c>
      <c r="R23" s="244"/>
      <c r="S23" s="207">
        <f t="shared" si="7"/>
        <v>-1</v>
      </c>
      <c r="T23" s="213">
        <v>9.5081</v>
      </c>
      <c r="U23" s="244"/>
      <c r="V23" s="207">
        <f t="shared" si="8"/>
        <v>-1</v>
      </c>
      <c r="W23" s="215">
        <v>3.4544</v>
      </c>
      <c r="X23" s="244"/>
      <c r="Y23" s="207">
        <f t="shared" si="9"/>
        <v>-1</v>
      </c>
      <c r="Z23" s="287">
        <v>1.7352</v>
      </c>
      <c r="AA23" s="257"/>
      <c r="AB23" s="207">
        <f t="shared" si="10"/>
        <v>-1</v>
      </c>
      <c r="AC23" s="254">
        <f t="shared" si="0"/>
        <v>174.3309</v>
      </c>
      <c r="AD23" s="255">
        <f t="shared" si="1"/>
        <v>0</v>
      </c>
      <c r="AE23" s="207">
        <f t="shared" si="11"/>
        <v>-1</v>
      </c>
      <c r="AF23" s="254">
        <f t="shared" si="12"/>
        <v>30.9829</v>
      </c>
      <c r="AG23" s="255">
        <f t="shared" si="13"/>
        <v>0</v>
      </c>
      <c r="AH23" s="207">
        <f t="shared" si="14"/>
        <v>-1</v>
      </c>
      <c r="AI23" s="271">
        <f t="shared" si="15"/>
        <v>205.3138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36.912</v>
      </c>
      <c r="C24" s="206"/>
      <c r="D24" s="212">
        <f t="shared" si="2"/>
        <v>-1</v>
      </c>
      <c r="E24" s="213">
        <v>40.4146</v>
      </c>
      <c r="F24" s="209"/>
      <c r="G24" s="207">
        <f t="shared" si="3"/>
        <v>-1</v>
      </c>
      <c r="H24" s="213">
        <v>55.8765</v>
      </c>
      <c r="I24" s="209"/>
      <c r="J24" s="207">
        <f t="shared" si="4"/>
        <v>-1</v>
      </c>
      <c r="K24" s="213">
        <v>36.739</v>
      </c>
      <c r="L24" s="244"/>
      <c r="M24" s="207">
        <f t="shared" si="5"/>
        <v>-1</v>
      </c>
      <c r="N24" s="215">
        <v>7.0519</v>
      </c>
      <c r="O24" s="244"/>
      <c r="P24" s="207">
        <f t="shared" si="6"/>
        <v>-1</v>
      </c>
      <c r="Q24" s="215">
        <v>8.7239</v>
      </c>
      <c r="R24" s="244"/>
      <c r="S24" s="207">
        <f t="shared" si="7"/>
        <v>-1</v>
      </c>
      <c r="T24" s="213">
        <v>9.4108</v>
      </c>
      <c r="U24" s="244"/>
      <c r="V24" s="207">
        <f t="shared" si="8"/>
        <v>-1</v>
      </c>
      <c r="W24" s="215">
        <v>3.3876</v>
      </c>
      <c r="X24" s="244"/>
      <c r="Y24" s="207">
        <f t="shared" si="9"/>
        <v>-1</v>
      </c>
      <c r="Z24" s="287">
        <v>1.7968</v>
      </c>
      <c r="AA24" s="257"/>
      <c r="AB24" s="207">
        <f t="shared" si="10"/>
        <v>-1</v>
      </c>
      <c r="AC24" s="254">
        <f t="shared" si="0"/>
        <v>169.9421</v>
      </c>
      <c r="AD24" s="255">
        <f t="shared" si="1"/>
        <v>0</v>
      </c>
      <c r="AE24" s="207">
        <f t="shared" si="11"/>
        <v>-1</v>
      </c>
      <c r="AF24" s="254">
        <f t="shared" si="12"/>
        <v>30.371</v>
      </c>
      <c r="AG24" s="255">
        <f t="shared" si="13"/>
        <v>0</v>
      </c>
      <c r="AH24" s="207">
        <f t="shared" si="14"/>
        <v>-1</v>
      </c>
      <c r="AI24" s="271">
        <f t="shared" si="15"/>
        <v>200.3131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36.9152</v>
      </c>
      <c r="C25" s="206"/>
      <c r="D25" s="212">
        <f t="shared" si="2"/>
        <v>-1</v>
      </c>
      <c r="E25" s="213">
        <v>37.432</v>
      </c>
      <c r="F25" s="209"/>
      <c r="G25" s="207">
        <f t="shared" si="3"/>
        <v>-1</v>
      </c>
      <c r="H25" s="213">
        <v>49.8061</v>
      </c>
      <c r="I25" s="209"/>
      <c r="J25" s="207">
        <f t="shared" si="4"/>
        <v>-1</v>
      </c>
      <c r="K25" s="213">
        <v>33.181</v>
      </c>
      <c r="L25" s="244"/>
      <c r="M25" s="207">
        <f t="shared" si="5"/>
        <v>-1</v>
      </c>
      <c r="N25" s="215">
        <v>6.4699</v>
      </c>
      <c r="O25" s="244"/>
      <c r="P25" s="207">
        <f t="shared" si="6"/>
        <v>-1</v>
      </c>
      <c r="Q25" s="215">
        <v>7.8211</v>
      </c>
      <c r="R25" s="244"/>
      <c r="S25" s="207">
        <f t="shared" si="7"/>
        <v>-1</v>
      </c>
      <c r="T25" s="213">
        <v>8.4791</v>
      </c>
      <c r="U25" s="244"/>
      <c r="V25" s="207">
        <f t="shared" si="8"/>
        <v>-1</v>
      </c>
      <c r="W25" s="215">
        <v>2.8842</v>
      </c>
      <c r="X25" s="244"/>
      <c r="Y25" s="207">
        <f t="shared" si="9"/>
        <v>-1</v>
      </c>
      <c r="Z25" s="287">
        <v>1.883</v>
      </c>
      <c r="AA25" s="257"/>
      <c r="AB25" s="207">
        <f t="shared" si="10"/>
        <v>-1</v>
      </c>
      <c r="AC25" s="254">
        <f t="shared" si="0"/>
        <v>157.3343</v>
      </c>
      <c r="AD25" s="255">
        <f t="shared" si="1"/>
        <v>0</v>
      </c>
      <c r="AE25" s="207">
        <f t="shared" si="11"/>
        <v>-1</v>
      </c>
      <c r="AF25" s="254">
        <f t="shared" si="12"/>
        <v>27.5373</v>
      </c>
      <c r="AG25" s="255">
        <f t="shared" si="13"/>
        <v>0</v>
      </c>
      <c r="AH25" s="207">
        <f t="shared" si="14"/>
        <v>-1</v>
      </c>
      <c r="AI25" s="271">
        <f t="shared" si="15"/>
        <v>184.8716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35.8563</v>
      </c>
      <c r="C26" s="206"/>
      <c r="D26" s="212">
        <f t="shared" si="2"/>
        <v>-1</v>
      </c>
      <c r="E26" s="213">
        <v>37.8371</v>
      </c>
      <c r="F26" s="209"/>
      <c r="G26" s="207">
        <f t="shared" si="3"/>
        <v>-1</v>
      </c>
      <c r="H26" s="213">
        <v>52.7564</v>
      </c>
      <c r="I26" s="209"/>
      <c r="J26" s="207">
        <f t="shared" si="4"/>
        <v>-1</v>
      </c>
      <c r="K26" s="213">
        <v>33.557</v>
      </c>
      <c r="L26" s="244"/>
      <c r="M26" s="207">
        <f t="shared" si="5"/>
        <v>-1</v>
      </c>
      <c r="N26" s="215">
        <v>6.6639</v>
      </c>
      <c r="O26" s="244"/>
      <c r="P26" s="207">
        <f t="shared" si="6"/>
        <v>-1</v>
      </c>
      <c r="Q26" s="215">
        <v>8.2908</v>
      </c>
      <c r="R26" s="244"/>
      <c r="S26" s="207">
        <f t="shared" si="7"/>
        <v>-1</v>
      </c>
      <c r="T26" s="213">
        <v>7.315</v>
      </c>
      <c r="U26" s="244"/>
      <c r="V26" s="207">
        <f t="shared" si="8"/>
        <v>-1</v>
      </c>
      <c r="W26" s="215">
        <v>3.0194</v>
      </c>
      <c r="X26" s="244"/>
      <c r="Y26" s="207">
        <f t="shared" si="9"/>
        <v>-1</v>
      </c>
      <c r="Z26" s="287">
        <v>1.6929</v>
      </c>
      <c r="AA26" s="257"/>
      <c r="AB26" s="207">
        <f t="shared" si="10"/>
        <v>-1</v>
      </c>
      <c r="AC26" s="254">
        <f t="shared" si="0"/>
        <v>160.0068</v>
      </c>
      <c r="AD26" s="255">
        <f t="shared" si="1"/>
        <v>0</v>
      </c>
      <c r="AE26" s="207">
        <f t="shared" si="11"/>
        <v>-1</v>
      </c>
      <c r="AF26" s="254">
        <f t="shared" si="12"/>
        <v>26.982</v>
      </c>
      <c r="AG26" s="255">
        <f t="shared" si="13"/>
        <v>0</v>
      </c>
      <c r="AH26" s="207">
        <f t="shared" si="14"/>
        <v>-1</v>
      </c>
      <c r="AI26" s="271">
        <f t="shared" si="15"/>
        <v>186.9888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36.3904</v>
      </c>
      <c r="C27" s="206"/>
      <c r="D27" s="212">
        <f t="shared" si="2"/>
        <v>-1</v>
      </c>
      <c r="E27" s="213">
        <v>39.1285</v>
      </c>
      <c r="F27" s="209"/>
      <c r="G27" s="207">
        <f t="shared" si="3"/>
        <v>-1</v>
      </c>
      <c r="H27" s="213">
        <v>55.5561</v>
      </c>
      <c r="I27" s="209"/>
      <c r="J27" s="207">
        <f t="shared" si="4"/>
        <v>-1</v>
      </c>
      <c r="K27" s="213">
        <v>33.822</v>
      </c>
      <c r="L27" s="244"/>
      <c r="M27" s="207">
        <f t="shared" si="5"/>
        <v>-1</v>
      </c>
      <c r="N27" s="215">
        <v>7.178</v>
      </c>
      <c r="O27" s="244"/>
      <c r="P27" s="207">
        <f t="shared" si="6"/>
        <v>-1</v>
      </c>
      <c r="Q27" s="215">
        <v>8.7375</v>
      </c>
      <c r="R27" s="244"/>
      <c r="S27" s="207">
        <f t="shared" si="7"/>
        <v>-1</v>
      </c>
      <c r="T27" s="213">
        <v>7.2826</v>
      </c>
      <c r="U27" s="244"/>
      <c r="V27" s="207">
        <f t="shared" si="8"/>
        <v>-1</v>
      </c>
      <c r="W27" s="211">
        <v>3.2157</v>
      </c>
      <c r="X27" s="244"/>
      <c r="Y27" s="207">
        <f t="shared" si="9"/>
        <v>-1</v>
      </c>
      <c r="Z27" s="287">
        <v>1.8564</v>
      </c>
      <c r="AA27" s="257"/>
      <c r="AB27" s="207">
        <f t="shared" si="10"/>
        <v>-1</v>
      </c>
      <c r="AC27" s="254">
        <f t="shared" si="0"/>
        <v>164.897</v>
      </c>
      <c r="AD27" s="255">
        <f t="shared" si="1"/>
        <v>0</v>
      </c>
      <c r="AE27" s="207">
        <f t="shared" si="11"/>
        <v>-1</v>
      </c>
      <c r="AF27" s="254">
        <f t="shared" si="12"/>
        <v>28.2702</v>
      </c>
      <c r="AG27" s="255">
        <f t="shared" si="13"/>
        <v>0</v>
      </c>
      <c r="AH27" s="207">
        <f t="shared" si="14"/>
        <v>-1</v>
      </c>
      <c r="AI27" s="271">
        <f t="shared" si="15"/>
        <v>193.1672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36.6944</v>
      </c>
      <c r="C28" s="206"/>
      <c r="D28" s="212">
        <f t="shared" si="2"/>
        <v>-1</v>
      </c>
      <c r="E28" s="213">
        <v>38.3585</v>
      </c>
      <c r="F28" s="209"/>
      <c r="G28" s="207">
        <f t="shared" si="3"/>
        <v>-1</v>
      </c>
      <c r="H28" s="213">
        <v>56.3475</v>
      </c>
      <c r="I28" s="209"/>
      <c r="J28" s="207">
        <f t="shared" si="4"/>
        <v>-1</v>
      </c>
      <c r="K28" s="213">
        <v>34.494</v>
      </c>
      <c r="L28" s="244"/>
      <c r="M28" s="207">
        <f t="shared" si="5"/>
        <v>-1</v>
      </c>
      <c r="N28" s="215">
        <v>7.0325</v>
      </c>
      <c r="O28" s="244"/>
      <c r="P28" s="207">
        <f t="shared" si="6"/>
        <v>-1</v>
      </c>
      <c r="Q28" s="215">
        <v>8.7018</v>
      </c>
      <c r="R28" s="244"/>
      <c r="S28" s="207">
        <f t="shared" si="7"/>
        <v>-1</v>
      </c>
      <c r="T28" s="213">
        <v>7.6426</v>
      </c>
      <c r="U28" s="244"/>
      <c r="V28" s="207">
        <f t="shared" si="8"/>
        <v>-1</v>
      </c>
      <c r="W28" s="215">
        <v>3.2299</v>
      </c>
      <c r="X28" s="244"/>
      <c r="Y28" s="207">
        <f t="shared" si="9"/>
        <v>-1</v>
      </c>
      <c r="Z28" s="287">
        <v>1.6647</v>
      </c>
      <c r="AA28" s="257"/>
      <c r="AB28" s="207">
        <f t="shared" si="10"/>
        <v>-1</v>
      </c>
      <c r="AC28" s="254">
        <f t="shared" si="0"/>
        <v>165.8944</v>
      </c>
      <c r="AD28" s="255">
        <f t="shared" si="1"/>
        <v>0</v>
      </c>
      <c r="AE28" s="207">
        <f t="shared" si="11"/>
        <v>-1</v>
      </c>
      <c r="AF28" s="254">
        <f t="shared" si="12"/>
        <v>28.2715</v>
      </c>
      <c r="AG28" s="255">
        <f t="shared" si="13"/>
        <v>0</v>
      </c>
      <c r="AH28" s="207">
        <f t="shared" si="14"/>
        <v>-1</v>
      </c>
      <c r="AI28" s="271">
        <f t="shared" si="15"/>
        <v>194.1659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36.8096</v>
      </c>
      <c r="C29" s="206"/>
      <c r="D29" s="212">
        <f t="shared" si="2"/>
        <v>-1</v>
      </c>
      <c r="E29" s="213">
        <v>39.443</v>
      </c>
      <c r="F29" s="209"/>
      <c r="G29" s="207">
        <f t="shared" si="3"/>
        <v>-1</v>
      </c>
      <c r="H29" s="213">
        <v>54.8294</v>
      </c>
      <c r="I29" s="209"/>
      <c r="J29" s="207">
        <f t="shared" si="4"/>
        <v>-1</v>
      </c>
      <c r="K29" s="213">
        <v>33.796</v>
      </c>
      <c r="L29" s="244"/>
      <c r="M29" s="207">
        <f t="shared" si="5"/>
        <v>-1</v>
      </c>
      <c r="N29" s="215">
        <v>6.8773</v>
      </c>
      <c r="O29" s="244"/>
      <c r="P29" s="207">
        <f t="shared" si="6"/>
        <v>-1</v>
      </c>
      <c r="Q29" s="215">
        <v>8.5452</v>
      </c>
      <c r="R29" s="244"/>
      <c r="S29" s="207">
        <f t="shared" si="7"/>
        <v>-1</v>
      </c>
      <c r="T29" s="213">
        <v>9.0108</v>
      </c>
      <c r="U29" s="244"/>
      <c r="V29" s="207">
        <f t="shared" si="8"/>
        <v>-1</v>
      </c>
      <c r="W29" s="215">
        <v>3.1196</v>
      </c>
      <c r="X29" s="244"/>
      <c r="Y29" s="207">
        <f t="shared" si="9"/>
        <v>-1</v>
      </c>
      <c r="Z29" s="287">
        <v>1.6487</v>
      </c>
      <c r="AA29" s="257"/>
      <c r="AB29" s="207">
        <f t="shared" si="10"/>
        <v>-1</v>
      </c>
      <c r="AC29" s="254">
        <f t="shared" si="0"/>
        <v>164.878</v>
      </c>
      <c r="AD29" s="255">
        <f t="shared" si="1"/>
        <v>0</v>
      </c>
      <c r="AE29" s="207">
        <f t="shared" si="11"/>
        <v>-1</v>
      </c>
      <c r="AF29" s="254">
        <f t="shared" si="12"/>
        <v>29.2016</v>
      </c>
      <c r="AG29" s="255">
        <f t="shared" si="13"/>
        <v>0</v>
      </c>
      <c r="AH29" s="207">
        <f t="shared" si="14"/>
        <v>-1</v>
      </c>
      <c r="AI29" s="271">
        <f t="shared" si="15"/>
        <v>194.0796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37.2352</v>
      </c>
      <c r="C30" s="206"/>
      <c r="D30" s="212">
        <f t="shared" si="2"/>
        <v>-1</v>
      </c>
      <c r="E30" s="213">
        <v>39.5865</v>
      </c>
      <c r="F30" s="209"/>
      <c r="G30" s="207">
        <f t="shared" si="3"/>
        <v>-1</v>
      </c>
      <c r="H30" s="213">
        <v>56.3399</v>
      </c>
      <c r="I30" s="209"/>
      <c r="J30" s="207">
        <f t="shared" si="4"/>
        <v>-1</v>
      </c>
      <c r="K30" s="213">
        <v>34.416</v>
      </c>
      <c r="L30" s="244"/>
      <c r="M30" s="207">
        <f t="shared" si="5"/>
        <v>-1</v>
      </c>
      <c r="N30" s="215">
        <v>7.4787</v>
      </c>
      <c r="O30" s="244"/>
      <c r="P30" s="207">
        <f t="shared" si="6"/>
        <v>-1</v>
      </c>
      <c r="Q30" s="215">
        <v>8.7064</v>
      </c>
      <c r="R30" s="244"/>
      <c r="S30" s="207">
        <f t="shared" si="7"/>
        <v>-1</v>
      </c>
      <c r="T30" s="213">
        <v>7.941</v>
      </c>
      <c r="U30" s="244"/>
      <c r="V30" s="207">
        <f t="shared" si="8"/>
        <v>-1</v>
      </c>
      <c r="W30" s="215">
        <v>3.245</v>
      </c>
      <c r="X30" s="244"/>
      <c r="Y30" s="207">
        <f t="shared" si="9"/>
        <v>-1</v>
      </c>
      <c r="Z30" s="287">
        <v>2.0022</v>
      </c>
      <c r="AA30" s="257"/>
      <c r="AB30" s="207">
        <f t="shared" si="10"/>
        <v>-1</v>
      </c>
      <c r="AC30" s="254">
        <f t="shared" si="0"/>
        <v>167.5776</v>
      </c>
      <c r="AD30" s="255">
        <f t="shared" si="1"/>
        <v>0</v>
      </c>
      <c r="AE30" s="207">
        <f t="shared" si="11"/>
        <v>-1</v>
      </c>
      <c r="AF30" s="254">
        <f t="shared" si="12"/>
        <v>29.3733</v>
      </c>
      <c r="AG30" s="255">
        <f t="shared" si="13"/>
        <v>0</v>
      </c>
      <c r="AH30" s="207">
        <f t="shared" si="14"/>
        <v>-1</v>
      </c>
      <c r="AI30" s="271">
        <f t="shared" si="15"/>
        <v>196.9509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37.296</v>
      </c>
      <c r="C31" s="206"/>
      <c r="D31" s="212">
        <f t="shared" si="2"/>
        <v>-1</v>
      </c>
      <c r="E31" s="213">
        <v>40.7336</v>
      </c>
      <c r="F31" s="209"/>
      <c r="G31" s="207">
        <f t="shared" si="3"/>
        <v>-1</v>
      </c>
      <c r="H31" s="213">
        <v>56.8653</v>
      </c>
      <c r="I31" s="209"/>
      <c r="J31" s="207">
        <f t="shared" si="4"/>
        <v>-1</v>
      </c>
      <c r="K31" s="213">
        <v>35.954</v>
      </c>
      <c r="L31" s="244"/>
      <c r="M31" s="207">
        <f t="shared" si="5"/>
        <v>-1</v>
      </c>
      <c r="N31" s="215">
        <v>7.1489</v>
      </c>
      <c r="O31" s="244"/>
      <c r="P31" s="207">
        <f t="shared" si="6"/>
        <v>-1</v>
      </c>
      <c r="Q31" s="215">
        <v>8.7971</v>
      </c>
      <c r="R31" s="244"/>
      <c r="S31" s="207">
        <f t="shared" si="7"/>
        <v>-1</v>
      </c>
      <c r="T31" s="213">
        <v>8.167</v>
      </c>
      <c r="U31" s="244"/>
      <c r="V31" s="207">
        <f t="shared" si="8"/>
        <v>-1</v>
      </c>
      <c r="W31" s="215">
        <v>3.25</v>
      </c>
      <c r="X31" s="276"/>
      <c r="Y31" s="207">
        <f t="shared" si="9"/>
        <v>-1</v>
      </c>
      <c r="Z31" s="287">
        <v>1.8946</v>
      </c>
      <c r="AA31" s="257"/>
      <c r="AB31" s="207">
        <f t="shared" si="10"/>
        <v>-1</v>
      </c>
      <c r="AC31" s="254">
        <f t="shared" si="0"/>
        <v>170.8489</v>
      </c>
      <c r="AD31" s="255">
        <f t="shared" si="1"/>
        <v>0</v>
      </c>
      <c r="AE31" s="207">
        <f t="shared" si="11"/>
        <v>-1</v>
      </c>
      <c r="AF31" s="254">
        <f t="shared" si="12"/>
        <v>29.2576</v>
      </c>
      <c r="AG31" s="255">
        <f t="shared" si="13"/>
        <v>0</v>
      </c>
      <c r="AH31" s="207">
        <f t="shared" si="14"/>
        <v>-1</v>
      </c>
      <c r="AI31" s="271">
        <f t="shared" si="15"/>
        <v>200.1065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38.2656</v>
      </c>
      <c r="C32" s="206"/>
      <c r="D32" s="212">
        <f t="shared" si="2"/>
        <v>-1</v>
      </c>
      <c r="E32" s="213">
        <v>41.6715</v>
      </c>
      <c r="F32" s="209"/>
      <c r="G32" s="207">
        <f t="shared" si="3"/>
        <v>-1</v>
      </c>
      <c r="H32" s="213">
        <v>56.6554</v>
      </c>
      <c r="I32" s="209"/>
      <c r="J32" s="207">
        <f t="shared" si="4"/>
        <v>-1</v>
      </c>
      <c r="K32" s="213">
        <v>37.17</v>
      </c>
      <c r="L32" s="244"/>
      <c r="M32" s="207">
        <f t="shared" si="5"/>
        <v>-1</v>
      </c>
      <c r="N32" s="215">
        <v>6.8773</v>
      </c>
      <c r="O32" s="244"/>
      <c r="P32" s="207">
        <f t="shared" si="6"/>
        <v>-1</v>
      </c>
      <c r="Q32" s="215">
        <v>8.555</v>
      </c>
      <c r="R32" s="244"/>
      <c r="S32" s="207">
        <f t="shared" si="7"/>
        <v>-1</v>
      </c>
      <c r="T32" s="213">
        <v>9.449</v>
      </c>
      <c r="U32" s="244"/>
      <c r="V32" s="207">
        <f t="shared" si="8"/>
        <v>-1</v>
      </c>
      <c r="W32" s="215">
        <v>3.2913</v>
      </c>
      <c r="X32" s="244"/>
      <c r="Y32" s="207">
        <f t="shared" si="9"/>
        <v>-1</v>
      </c>
      <c r="Z32" s="287">
        <v>1.3586</v>
      </c>
      <c r="AA32" s="257"/>
      <c r="AB32" s="207">
        <f t="shared" si="10"/>
        <v>-1</v>
      </c>
      <c r="AC32" s="254">
        <f t="shared" si="0"/>
        <v>173.7625</v>
      </c>
      <c r="AD32" s="255">
        <f t="shared" si="1"/>
        <v>0</v>
      </c>
      <c r="AE32" s="207">
        <f t="shared" si="11"/>
        <v>-1</v>
      </c>
      <c r="AF32" s="254">
        <f t="shared" si="12"/>
        <v>29.5312</v>
      </c>
      <c r="AG32" s="255">
        <f t="shared" si="13"/>
        <v>0</v>
      </c>
      <c r="AH32" s="207">
        <f t="shared" si="14"/>
        <v>-1</v>
      </c>
      <c r="AI32" s="271">
        <f t="shared" si="15"/>
        <v>203.2937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37.2128</v>
      </c>
      <c r="C33" s="206"/>
      <c r="D33" s="212">
        <f t="shared" si="2"/>
        <v>-1</v>
      </c>
      <c r="E33" s="213">
        <v>38.7037</v>
      </c>
      <c r="F33" s="209"/>
      <c r="G33" s="207">
        <f t="shared" si="3"/>
        <v>-1</v>
      </c>
      <c r="H33" s="213">
        <v>54.6422</v>
      </c>
      <c r="I33" s="209"/>
      <c r="J33" s="207">
        <f t="shared" si="4"/>
        <v>-1</v>
      </c>
      <c r="K33" s="213">
        <v>34.707</v>
      </c>
      <c r="L33" s="244">
        <v>34.707</v>
      </c>
      <c r="M33" s="207">
        <f t="shared" si="5"/>
        <v>0</v>
      </c>
      <c r="N33" s="215">
        <v>7.275</v>
      </c>
      <c r="O33" s="244"/>
      <c r="P33" s="207">
        <f t="shared" si="6"/>
        <v>-1</v>
      </c>
      <c r="Q33" s="215">
        <v>8.3965</v>
      </c>
      <c r="R33" s="244"/>
      <c r="S33" s="207">
        <f t="shared" si="7"/>
        <v>-1</v>
      </c>
      <c r="T33" s="213">
        <v>8.4969</v>
      </c>
      <c r="U33" s="244"/>
      <c r="V33" s="207">
        <f t="shared" si="8"/>
        <v>-1</v>
      </c>
      <c r="W33" s="215">
        <v>3.3525</v>
      </c>
      <c r="X33" s="244"/>
      <c r="Y33" s="207">
        <f t="shared" si="9"/>
        <v>-1</v>
      </c>
      <c r="Z33" s="287">
        <v>1.4883</v>
      </c>
      <c r="AA33" s="257"/>
      <c r="AB33" s="207">
        <f t="shared" si="10"/>
        <v>-1</v>
      </c>
      <c r="AC33" s="254">
        <f t="shared" si="0"/>
        <v>165.2657</v>
      </c>
      <c r="AD33" s="255">
        <f t="shared" si="1"/>
        <v>34.707</v>
      </c>
      <c r="AE33" s="207">
        <f t="shared" si="11"/>
        <v>-0.789992720812607</v>
      </c>
      <c r="AF33" s="254">
        <f t="shared" si="12"/>
        <v>29.0092</v>
      </c>
      <c r="AG33" s="255">
        <f t="shared" si="13"/>
        <v>0</v>
      </c>
      <c r="AH33" s="207">
        <f t="shared" si="14"/>
        <v>-1</v>
      </c>
      <c r="AI33" s="271">
        <f t="shared" si="15"/>
        <v>194.2749</v>
      </c>
      <c r="AJ33" s="255">
        <f t="shared" si="15"/>
        <v>34.707</v>
      </c>
      <c r="AK33" s="207">
        <f t="shared" si="16"/>
        <v>-0.821351085497921</v>
      </c>
    </row>
    <row r="34" s="194" customFormat="1" ht="20.1" customHeight="1" spans="1:37">
      <c r="A34" s="10"/>
      <c r="B34" s="216"/>
      <c r="C34" s="217"/>
      <c r="D34" s="218"/>
      <c r="E34" s="219"/>
      <c r="F34" s="220"/>
      <c r="G34" s="221"/>
      <c r="H34" s="219"/>
      <c r="I34" s="220"/>
      <c r="J34" s="221"/>
      <c r="K34" s="219"/>
      <c r="L34" s="246"/>
      <c r="M34" s="221"/>
      <c r="N34" s="216"/>
      <c r="O34" s="246"/>
      <c r="P34" s="221"/>
      <c r="Q34" s="216"/>
      <c r="R34" s="246"/>
      <c r="S34" s="221"/>
      <c r="T34" s="219"/>
      <c r="U34" s="246"/>
      <c r="V34" s="221"/>
      <c r="W34" s="248"/>
      <c r="X34" s="246"/>
      <c r="Y34" s="221"/>
      <c r="Z34" s="289"/>
      <c r="AA34" s="246"/>
      <c r="AB34" s="221"/>
      <c r="AC34" s="259"/>
      <c r="AD34" s="260"/>
      <c r="AE34" s="221"/>
      <c r="AF34" s="259"/>
      <c r="AG34" s="255">
        <f t="shared" si="13"/>
        <v>0</v>
      </c>
      <c r="AH34" s="221"/>
      <c r="AI34" s="272"/>
      <c r="AJ34" s="260"/>
      <c r="AK34" s="221"/>
    </row>
    <row r="35" s="194" customFormat="1" ht="20.1" customHeight="1" spans="1:37">
      <c r="A35" s="222" t="s">
        <v>19</v>
      </c>
      <c r="B35" s="223">
        <f t="shared" ref="B35:U35" si="17">SUM(B4:B34)</f>
        <v>1107.7569</v>
      </c>
      <c r="C35" s="224">
        <f t="shared" si="17"/>
        <v>0</v>
      </c>
      <c r="D35" s="225">
        <f t="shared" si="2"/>
        <v>-1</v>
      </c>
      <c r="E35" s="210">
        <f t="shared" si="17"/>
        <v>1194.2809</v>
      </c>
      <c r="F35" s="226">
        <f t="shared" si="17"/>
        <v>0</v>
      </c>
      <c r="G35" s="225">
        <f t="shared" si="3"/>
        <v>-1</v>
      </c>
      <c r="H35" s="210">
        <f t="shared" si="17"/>
        <v>1658.7837</v>
      </c>
      <c r="I35" s="247">
        <f t="shared" si="17"/>
        <v>0</v>
      </c>
      <c r="J35" s="225">
        <f t="shared" si="4"/>
        <v>-1</v>
      </c>
      <c r="K35" s="210">
        <f t="shared" si="17"/>
        <v>1078.9841</v>
      </c>
      <c r="L35" s="247">
        <f t="shared" si="17"/>
        <v>34.707</v>
      </c>
      <c r="M35" s="225">
        <f t="shared" si="5"/>
        <v>-0.967833631654072</v>
      </c>
      <c r="N35" s="210">
        <f t="shared" si="17"/>
        <v>208.3463</v>
      </c>
      <c r="O35" s="224">
        <f t="shared" si="17"/>
        <v>0</v>
      </c>
      <c r="P35" s="225">
        <f t="shared" si="6"/>
        <v>-1</v>
      </c>
      <c r="Q35" s="210">
        <f t="shared" si="17"/>
        <v>264.2221</v>
      </c>
      <c r="R35" s="224">
        <f t="shared" si="17"/>
        <v>0</v>
      </c>
      <c r="S35" s="225">
        <f t="shared" si="7"/>
        <v>-1</v>
      </c>
      <c r="T35" s="210">
        <f t="shared" si="17"/>
        <v>266.1241</v>
      </c>
      <c r="U35" s="247">
        <f t="shared" si="17"/>
        <v>0</v>
      </c>
      <c r="V35" s="225">
        <f t="shared" si="8"/>
        <v>-1</v>
      </c>
      <c r="W35" s="223">
        <f t="shared" ref="W35:X35" si="18">SUM(W4:W34)</f>
        <v>100.8963</v>
      </c>
      <c r="X35" s="249">
        <f t="shared" si="18"/>
        <v>0</v>
      </c>
      <c r="Y35" s="261">
        <f t="shared" si="9"/>
        <v>-1</v>
      </c>
      <c r="Z35" s="262">
        <f t="shared" ref="Z35" si="19">SUM(Z4:Z34)</f>
        <v>47.2594</v>
      </c>
      <c r="AA35" s="263">
        <f t="shared" ref="AA35" si="20">SUM(AA4:AA34)</f>
        <v>0</v>
      </c>
      <c r="AB35" s="261">
        <f t="shared" ref="AB35:AB38" si="21">(AA35-Z35)/Z35</f>
        <v>-1</v>
      </c>
      <c r="AC35" s="210">
        <f t="shared" ref="AC35:AD35" si="22">SUM(AC4:AC34)</f>
        <v>5039.8056</v>
      </c>
      <c r="AD35" s="224">
        <f t="shared" si="22"/>
        <v>34.707</v>
      </c>
      <c r="AE35" s="225">
        <f t="shared" si="11"/>
        <v>-0.993113424851149</v>
      </c>
      <c r="AF35" s="210">
        <f t="shared" ref="AF35" si="23">SUM(AF4:AF34)</f>
        <v>886.8482</v>
      </c>
      <c r="AG35" s="224">
        <f t="shared" ref="AG35" si="24">SUM(AG4:AG34)</f>
        <v>0</v>
      </c>
      <c r="AH35" s="225">
        <f t="shared" si="14"/>
        <v>-1</v>
      </c>
      <c r="AI35" s="210">
        <f t="shared" ref="AI35" si="25">SUM(AI4:AI34)</f>
        <v>5926.6538</v>
      </c>
      <c r="AJ35" s="224">
        <f t="shared" ref="AJ35" si="26">SUM(AJ4:AJ34)</f>
        <v>34.707</v>
      </c>
      <c r="AK35" s="225">
        <f t="shared" si="16"/>
        <v>-0.99414391304584</v>
      </c>
    </row>
    <row r="36" s="194" customFormat="1" ht="20.1" customHeight="1" spans="1:37">
      <c r="A36" s="227" t="s">
        <v>65</v>
      </c>
      <c r="B36" s="228">
        <f t="shared" ref="B36:U36" si="27">AVERAGE(B4:B34)</f>
        <v>36.92523</v>
      </c>
      <c r="C36" s="229" t="e">
        <f t="shared" si="27"/>
        <v>#DIV/0!</v>
      </c>
      <c r="D36" s="212" t="e">
        <f t="shared" si="2"/>
        <v>#DIV/0!</v>
      </c>
      <c r="E36" s="230">
        <f t="shared" si="27"/>
        <v>39.8093633333333</v>
      </c>
      <c r="F36" s="231" t="e">
        <f t="shared" si="27"/>
        <v>#DIV/0!</v>
      </c>
      <c r="G36" s="212" t="e">
        <f t="shared" si="3"/>
        <v>#DIV/0!</v>
      </c>
      <c r="H36" s="230">
        <f t="shared" si="27"/>
        <v>55.29279</v>
      </c>
      <c r="I36" s="231" t="e">
        <f t="shared" si="27"/>
        <v>#DIV/0!</v>
      </c>
      <c r="J36" s="212" t="e">
        <f t="shared" si="4"/>
        <v>#DIV/0!</v>
      </c>
      <c r="K36" s="230">
        <f t="shared" si="27"/>
        <v>35.9661366666667</v>
      </c>
      <c r="L36" s="231">
        <f t="shared" si="27"/>
        <v>34.707</v>
      </c>
      <c r="M36" s="212">
        <f t="shared" si="5"/>
        <v>-0.0350089496221493</v>
      </c>
      <c r="N36" s="230">
        <f t="shared" si="27"/>
        <v>6.94487666666667</v>
      </c>
      <c r="O36" s="229" t="e">
        <f t="shared" si="27"/>
        <v>#DIV/0!</v>
      </c>
      <c r="P36" s="212" t="e">
        <f t="shared" si="6"/>
        <v>#DIV/0!</v>
      </c>
      <c r="Q36" s="230">
        <f t="shared" si="27"/>
        <v>8.80740333333333</v>
      </c>
      <c r="R36" s="229" t="e">
        <f t="shared" si="27"/>
        <v>#DIV/0!</v>
      </c>
      <c r="S36" s="212" t="e">
        <f t="shared" si="7"/>
        <v>#DIV/0!</v>
      </c>
      <c r="T36" s="230">
        <f t="shared" si="27"/>
        <v>8.87080333333333</v>
      </c>
      <c r="U36" s="231" t="e">
        <f t="shared" si="27"/>
        <v>#DIV/0!</v>
      </c>
      <c r="V36" s="207" t="e">
        <f t="shared" si="8"/>
        <v>#DIV/0!</v>
      </c>
      <c r="W36" s="215">
        <f t="shared" ref="W36:X36" si="28">AVERAGE(W4:W34)</f>
        <v>3.36321</v>
      </c>
      <c r="X36" s="244" t="e">
        <f t="shared" si="28"/>
        <v>#DIV/0!</v>
      </c>
      <c r="Y36" s="264" t="e">
        <f t="shared" si="9"/>
        <v>#DIV/0!</v>
      </c>
      <c r="Z36" s="265">
        <f t="shared" ref="Z36:AA36" si="29">AVERAGE(Z4:Z34)</f>
        <v>1.57531333333333</v>
      </c>
      <c r="AA36" s="266" t="e">
        <f t="shared" si="29"/>
        <v>#DIV/0!</v>
      </c>
      <c r="AB36" s="264" t="e">
        <f t="shared" si="21"/>
        <v>#DIV/0!</v>
      </c>
      <c r="AC36" s="230">
        <f t="shared" ref="AC36" si="30">AVERAGE(AC4:AC34)</f>
        <v>167.99352</v>
      </c>
      <c r="AD36" s="229">
        <f t="shared" ref="AD36" si="31">AVERAGE(AD4:AD34)</f>
        <v>1.1569</v>
      </c>
      <c r="AE36" s="212">
        <f t="shared" si="11"/>
        <v>-0.993113424851149</v>
      </c>
      <c r="AF36" s="230">
        <f t="shared" ref="AF36" si="32">AVERAGE(AF4:AF34)</f>
        <v>29.5616066666667</v>
      </c>
      <c r="AG36" s="229">
        <f t="shared" ref="AG36" si="33">AVERAGE(AG4:AG34)</f>
        <v>0</v>
      </c>
      <c r="AH36" s="212">
        <f t="shared" si="14"/>
        <v>-1</v>
      </c>
      <c r="AI36" s="230">
        <f t="shared" ref="AI36" si="34">AVERAGE(AI4:AI34)</f>
        <v>197.555126666667</v>
      </c>
      <c r="AJ36" s="229">
        <f t="shared" ref="AJ36" si="35">AVERAGE(AJ4:AJ34)</f>
        <v>1.1569</v>
      </c>
      <c r="AK36" s="207">
        <f t="shared" si="16"/>
        <v>-0.99414391304584</v>
      </c>
    </row>
    <row r="37" s="194" customFormat="1" ht="20.1" customHeight="1" spans="1:37">
      <c r="A37" s="232" t="s">
        <v>66</v>
      </c>
      <c r="B37" s="228">
        <f t="shared" ref="B37:U37" si="36">MAX(B4:B34)</f>
        <v>38.2656</v>
      </c>
      <c r="C37" s="229">
        <f t="shared" si="36"/>
        <v>0</v>
      </c>
      <c r="D37" s="212">
        <f t="shared" si="2"/>
        <v>-1</v>
      </c>
      <c r="E37" s="230">
        <f t="shared" si="36"/>
        <v>42.4324</v>
      </c>
      <c r="F37" s="231">
        <f t="shared" si="36"/>
        <v>0</v>
      </c>
      <c r="G37" s="212">
        <f t="shared" si="3"/>
        <v>-1</v>
      </c>
      <c r="H37" s="230">
        <f t="shared" si="36"/>
        <v>58.2404</v>
      </c>
      <c r="I37" s="231">
        <f t="shared" si="36"/>
        <v>0</v>
      </c>
      <c r="J37" s="212">
        <f t="shared" si="4"/>
        <v>-1</v>
      </c>
      <c r="K37" s="230">
        <f t="shared" si="36"/>
        <v>40.2405</v>
      </c>
      <c r="L37" s="231">
        <f t="shared" si="36"/>
        <v>34.707</v>
      </c>
      <c r="M37" s="212">
        <f t="shared" si="5"/>
        <v>-0.137510716815149</v>
      </c>
      <c r="N37" s="230">
        <f t="shared" si="36"/>
        <v>7.5854</v>
      </c>
      <c r="O37" s="229">
        <f t="shared" si="36"/>
        <v>0</v>
      </c>
      <c r="P37" s="212">
        <f t="shared" si="6"/>
        <v>-1</v>
      </c>
      <c r="Q37" s="230">
        <f t="shared" si="36"/>
        <v>9.7608</v>
      </c>
      <c r="R37" s="229">
        <f t="shared" si="36"/>
        <v>0</v>
      </c>
      <c r="S37" s="212">
        <f t="shared" si="7"/>
        <v>-1</v>
      </c>
      <c r="T37" s="230">
        <f t="shared" si="36"/>
        <v>9.5081</v>
      </c>
      <c r="U37" s="231">
        <f t="shared" si="36"/>
        <v>0</v>
      </c>
      <c r="V37" s="207">
        <f t="shared" si="8"/>
        <v>-1</v>
      </c>
      <c r="W37" s="215">
        <f t="shared" ref="W37:X37" si="37">MAX(W4:W34)</f>
        <v>3.6425</v>
      </c>
      <c r="X37" s="244">
        <f t="shared" si="37"/>
        <v>0</v>
      </c>
      <c r="Y37" s="264">
        <f t="shared" si="9"/>
        <v>-1</v>
      </c>
      <c r="Z37" s="265">
        <f t="shared" ref="Z37:AA37" si="38">MAX(Z4:Z34)</f>
        <v>2.0022</v>
      </c>
      <c r="AA37" s="266">
        <f t="shared" si="38"/>
        <v>0</v>
      </c>
      <c r="AB37" s="264">
        <f t="shared" si="21"/>
        <v>-1</v>
      </c>
      <c r="AC37" s="230">
        <f t="shared" ref="AC37" si="39">MAX(AC4:AC34)</f>
        <v>174.3309</v>
      </c>
      <c r="AD37" s="229">
        <f t="shared" ref="AD37" si="40">MAX(AD4:AD34)</f>
        <v>34.707</v>
      </c>
      <c r="AE37" s="212">
        <f t="shared" si="11"/>
        <v>-0.800913091138748</v>
      </c>
      <c r="AF37" s="230">
        <f t="shared" ref="AF37" si="41">MAX(AF4:AF34)</f>
        <v>31.211</v>
      </c>
      <c r="AG37" s="229">
        <f t="shared" ref="AG37" si="42">MAX(AG4:AG34)</f>
        <v>0</v>
      </c>
      <c r="AH37" s="212">
        <f t="shared" si="14"/>
        <v>-1</v>
      </c>
      <c r="AI37" s="230">
        <f t="shared" ref="AI37" si="43">MAX(AI4:AI34)</f>
        <v>205.5124</v>
      </c>
      <c r="AJ37" s="229">
        <f t="shared" ref="AJ37" si="44">MAX(AJ4:AJ34)</f>
        <v>34.707</v>
      </c>
      <c r="AK37" s="207">
        <f t="shared" si="16"/>
        <v>-0.831119679396474</v>
      </c>
    </row>
    <row r="38" s="194" customFormat="1" ht="20.1" customHeight="1" spans="1:37">
      <c r="A38" s="233" t="s">
        <v>67</v>
      </c>
      <c r="B38" s="234">
        <f t="shared" ref="B38:I38" si="45">MIN(B4:B34)</f>
        <v>35.8563</v>
      </c>
      <c r="C38" s="235">
        <f t="shared" si="45"/>
        <v>0</v>
      </c>
      <c r="D38" s="236">
        <f t="shared" si="2"/>
        <v>-1</v>
      </c>
      <c r="E38" s="237">
        <f t="shared" si="45"/>
        <v>37.1562</v>
      </c>
      <c r="F38" s="238">
        <f t="shared" si="45"/>
        <v>0</v>
      </c>
      <c r="G38" s="236">
        <f t="shared" si="3"/>
        <v>-1</v>
      </c>
      <c r="H38" s="237">
        <f t="shared" si="45"/>
        <v>49.8061</v>
      </c>
      <c r="I38" s="238">
        <f t="shared" si="45"/>
        <v>0</v>
      </c>
      <c r="J38" s="236">
        <f t="shared" si="4"/>
        <v>-1</v>
      </c>
      <c r="K38" s="237">
        <f t="shared" ref="K38:AD38" si="46">MIN(K4:K34)</f>
        <v>33.181</v>
      </c>
      <c r="L38" s="238">
        <f t="shared" si="46"/>
        <v>34.707</v>
      </c>
      <c r="M38" s="236">
        <f t="shared" si="5"/>
        <v>0.0459901751002081</v>
      </c>
      <c r="N38" s="237">
        <f t="shared" si="46"/>
        <v>5.8685</v>
      </c>
      <c r="O38" s="235">
        <f t="shared" si="46"/>
        <v>0</v>
      </c>
      <c r="P38" s="236">
        <f t="shared" si="6"/>
        <v>-1</v>
      </c>
      <c r="Q38" s="237">
        <f t="shared" si="46"/>
        <v>7.8211</v>
      </c>
      <c r="R38" s="235">
        <f t="shared" si="46"/>
        <v>0</v>
      </c>
      <c r="S38" s="236">
        <f t="shared" si="7"/>
        <v>-1</v>
      </c>
      <c r="T38" s="237">
        <f t="shared" si="46"/>
        <v>7.2826</v>
      </c>
      <c r="U38" s="238">
        <f t="shared" si="46"/>
        <v>0</v>
      </c>
      <c r="V38" s="250">
        <f t="shared" si="8"/>
        <v>-1</v>
      </c>
      <c r="W38" s="251">
        <f t="shared" ref="W38:X38" si="47">MIN(W4:W34)</f>
        <v>2.8842</v>
      </c>
      <c r="X38" s="252">
        <f t="shared" si="47"/>
        <v>0</v>
      </c>
      <c r="Y38" s="267">
        <f t="shared" si="9"/>
        <v>-1</v>
      </c>
      <c r="Z38" s="268">
        <f t="shared" ref="Z38:AA38" si="48">MIN(Z4:Z34)</f>
        <v>1.1757</v>
      </c>
      <c r="AA38" s="269">
        <f t="shared" si="48"/>
        <v>0</v>
      </c>
      <c r="AB38" s="267">
        <f t="shared" si="21"/>
        <v>-1</v>
      </c>
      <c r="AC38" s="237">
        <f t="shared" ref="AC38" si="49">MIN(AC4:AC34)</f>
        <v>157.3343</v>
      </c>
      <c r="AD38" s="235">
        <f t="shared" si="46"/>
        <v>0</v>
      </c>
      <c r="AE38" s="236">
        <f t="shared" si="11"/>
        <v>-1</v>
      </c>
      <c r="AF38" s="237">
        <f t="shared" ref="AF38" si="50">MIN(AF4:AF34)</f>
        <v>26.982</v>
      </c>
      <c r="AG38" s="235">
        <f t="shared" ref="AG38" si="51">MIN(AG4:AG34)</f>
        <v>0</v>
      </c>
      <c r="AH38" s="236">
        <f t="shared" si="14"/>
        <v>-1</v>
      </c>
      <c r="AI38" s="237">
        <f t="shared" ref="AI38" si="52">MIN(AI4:AI34)</f>
        <v>184.8716</v>
      </c>
      <c r="AJ38" s="235">
        <f t="shared" ref="AJ38" si="53">MIN(AJ4:AJ34)</f>
        <v>0</v>
      </c>
      <c r="AK38" s="250">
        <f t="shared" si="16"/>
        <v>-1</v>
      </c>
    </row>
    <row r="39" spans="6:16">
      <c r="F39" s="298"/>
      <c r="N39" s="299"/>
      <c r="O39" s="299"/>
      <c r="P39" s="299"/>
    </row>
    <row r="40" spans="6:36">
      <c r="F40" s="298"/>
      <c r="G40" s="93" t="str">
        <f>'4月'!R3</f>
        <v>2022年</v>
      </c>
      <c r="N40" s="299"/>
      <c r="O40" s="299"/>
      <c r="P40" s="299"/>
      <c r="AJ40" s="275"/>
    </row>
    <row r="41" spans="6:16">
      <c r="F41" s="298"/>
      <c r="O41" s="299"/>
      <c r="P41" s="299"/>
    </row>
    <row r="42" spans="6:16">
      <c r="F42" s="298"/>
      <c r="O42" s="299"/>
      <c r="P42" s="299"/>
    </row>
    <row r="43" spans="6:16">
      <c r="F43" s="298"/>
      <c r="O43" s="299"/>
      <c r="P43" s="299"/>
    </row>
    <row r="44" spans="6:16">
      <c r="F44" s="298"/>
      <c r="O44" s="299"/>
      <c r="P44" s="299"/>
    </row>
    <row r="45" spans="6:16">
      <c r="F45" s="298"/>
      <c r="O45" s="299"/>
      <c r="P45" s="299"/>
    </row>
    <row r="46" spans="6:16">
      <c r="F46" s="298"/>
      <c r="O46" s="299"/>
      <c r="P46" s="299"/>
    </row>
    <row r="47" spans="6:16">
      <c r="F47" s="298"/>
      <c r="O47" s="299"/>
      <c r="P47" s="299"/>
    </row>
    <row r="48" spans="6:16">
      <c r="F48" s="298"/>
      <c r="O48" s="299"/>
      <c r="P48" s="299"/>
    </row>
    <row r="49" spans="6:16">
      <c r="F49" s="298"/>
      <c r="O49" s="299"/>
      <c r="P49" s="299"/>
    </row>
    <row r="50" spans="6:16">
      <c r="F50" s="298"/>
      <c r="O50" s="299"/>
      <c r="P50" s="299"/>
    </row>
    <row r="51" spans="6:16">
      <c r="F51" s="298"/>
      <c r="O51" s="299"/>
      <c r="P51" s="299"/>
    </row>
    <row r="52" spans="6:16">
      <c r="F52" s="298"/>
      <c r="O52" s="299"/>
      <c r="P52" s="299"/>
    </row>
    <row r="53" spans="6:16">
      <c r="F53" s="298"/>
      <c r="O53" s="299"/>
      <c r="P53" s="299"/>
    </row>
    <row r="54" spans="6:16">
      <c r="F54" s="298"/>
      <c r="O54" s="299"/>
      <c r="P54" s="299"/>
    </row>
    <row r="55" spans="6:16">
      <c r="F55" s="298"/>
      <c r="O55" s="299"/>
      <c r="P55" s="299"/>
    </row>
    <row r="56" spans="6:16">
      <c r="F56" s="298"/>
      <c r="O56" s="299"/>
      <c r="P56" s="299"/>
    </row>
    <row r="57" spans="6:16">
      <c r="F57" s="298"/>
      <c r="O57" s="299"/>
      <c r="P57" s="299"/>
    </row>
    <row r="58" spans="6:16">
      <c r="F58" s="298"/>
      <c r="O58" s="299"/>
      <c r="P58" s="299"/>
    </row>
    <row r="59" spans="6:16">
      <c r="F59" s="298"/>
      <c r="O59" s="299"/>
      <c r="P59" s="299"/>
    </row>
    <row r="60" spans="6:16">
      <c r="F60" s="298"/>
      <c r="O60" s="299"/>
      <c r="P60" s="299"/>
    </row>
    <row r="61" spans="6:16">
      <c r="F61" s="298"/>
      <c r="O61" s="299"/>
      <c r="P61" s="299"/>
    </row>
    <row r="62" spans="6:16">
      <c r="F62" s="298"/>
      <c r="O62" s="299"/>
      <c r="P62" s="299"/>
    </row>
    <row r="63" spans="6:16">
      <c r="F63" s="298"/>
      <c r="O63" s="299"/>
      <c r="P63" s="299"/>
    </row>
    <row r="64" spans="6:16">
      <c r="F64" s="298"/>
      <c r="O64" s="299"/>
      <c r="P64" s="299"/>
    </row>
    <row r="65" spans="6:6">
      <c r="F65" s="298"/>
    </row>
    <row r="66" spans="6:6">
      <c r="F66" s="298"/>
    </row>
    <row r="67" spans="6:6">
      <c r="F67" s="298"/>
    </row>
    <row r="68" spans="6:6">
      <c r="F68" s="298"/>
    </row>
    <row r="69" spans="6:6">
      <c r="F69" s="298"/>
    </row>
    <row r="70" spans="6:6">
      <c r="F70" s="298"/>
    </row>
    <row r="71" spans="6:6">
      <c r="F71" s="298"/>
    </row>
    <row r="72" spans="6:6">
      <c r="F72" s="298"/>
    </row>
    <row r="73" spans="6:6">
      <c r="F73" s="298"/>
    </row>
    <row r="74" spans="6:6">
      <c r="F74" s="298"/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indexed="40"/>
  </sheetPr>
  <dimension ref="A1:AK40"/>
  <sheetViews>
    <sheetView zoomScale="115" zoomScaleNormal="115" workbookViewId="0">
      <pane xSplit="1" ySplit="3" topLeftCell="P4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2.6666666666667" style="290" customWidth="1"/>
    <col min="2" max="5" width="8.66666666666667" style="291" customWidth="1"/>
    <col min="6" max="6" width="8.66666666666667" style="290" customWidth="1"/>
    <col min="7" max="8" width="8.66666666666667" style="291" customWidth="1"/>
    <col min="9" max="9" width="8.66666666666667" style="290" customWidth="1"/>
    <col min="10" max="11" width="8.66666666666667" style="291" customWidth="1"/>
    <col min="12" max="12" width="8.66666666666667" style="290" customWidth="1"/>
    <col min="13" max="14" width="8.66666666666667" style="291" customWidth="1"/>
    <col min="15" max="15" width="8.66666666666667" style="290" customWidth="1"/>
    <col min="16" max="17" width="8.66666666666667" style="291" customWidth="1"/>
    <col min="18" max="18" width="8.66666666666667" style="290" customWidth="1"/>
    <col min="19" max="23" width="8.66666666666667" style="291" customWidth="1"/>
    <col min="24" max="24" width="8.66666666666667" style="290" customWidth="1"/>
    <col min="25" max="25" width="8.66666666666667" style="291" customWidth="1"/>
    <col min="26" max="26" width="9.44166666666667" style="77" customWidth="1"/>
    <col min="27" max="27" width="8.66666666666667" style="291" customWidth="1"/>
    <col min="28" max="28" width="9.10833333333333" style="77" customWidth="1"/>
    <col min="29" max="34" width="8.66666666666667" style="291" customWidth="1"/>
    <col min="35" max="37" width="8.66666666666667" style="292" customWidth="1"/>
    <col min="38" max="16384" width="9" style="292"/>
  </cols>
  <sheetData>
    <row r="1" s="89" customFormat="1" ht="48.75" customHeight="1" spans="1:37">
      <c r="A1" s="2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9.2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2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37.2832</v>
      </c>
      <c r="C4" s="206"/>
      <c r="D4" s="207">
        <f>(C4-B4)/B4</f>
        <v>-1</v>
      </c>
      <c r="E4" s="208">
        <v>38.4121</v>
      </c>
      <c r="F4" s="209"/>
      <c r="G4" s="207">
        <f>(F4-E4)/E4</f>
        <v>-1</v>
      </c>
      <c r="H4" s="210">
        <v>51.4085</v>
      </c>
      <c r="I4" s="209"/>
      <c r="J4" s="207">
        <f>(I4-H4)/H4</f>
        <v>-1</v>
      </c>
      <c r="K4" s="208">
        <v>34.252</v>
      </c>
      <c r="L4" s="244"/>
      <c r="M4" s="207">
        <f>(L4-K4)/K4</f>
        <v>-1</v>
      </c>
      <c r="N4" s="245">
        <v>6.79</v>
      </c>
      <c r="O4" s="244"/>
      <c r="P4" s="207">
        <f>(O4-N4)/N4</f>
        <v>-1</v>
      </c>
      <c r="Q4" s="223">
        <v>8.6997</v>
      </c>
      <c r="R4" s="244"/>
      <c r="S4" s="207">
        <f>(R4-Q4)/Q4</f>
        <v>-1</v>
      </c>
      <c r="T4" s="208">
        <v>8.6852</v>
      </c>
      <c r="U4" s="244"/>
      <c r="V4" s="207">
        <f>(U4-T4)/T4</f>
        <v>-1</v>
      </c>
      <c r="W4" s="245">
        <v>3.2334</v>
      </c>
      <c r="X4" s="244"/>
      <c r="Y4" s="207">
        <f>(X4-W4)/W4</f>
        <v>-1</v>
      </c>
      <c r="Z4" s="286">
        <v>1.6637</v>
      </c>
      <c r="AA4" s="244"/>
      <c r="AB4" s="207">
        <f>(AA4-Z4)/Z4</f>
        <v>-1</v>
      </c>
      <c r="AC4" s="254">
        <f t="shared" ref="AC4:AC34" si="0">B4+E4+H4+K4</f>
        <v>161.3558</v>
      </c>
      <c r="AD4" s="255">
        <f t="shared" ref="AD4:AD34" si="1">C4+F4+I4+L4</f>
        <v>0</v>
      </c>
      <c r="AE4" s="207">
        <f>(AD4-AC4)/AC4</f>
        <v>-1</v>
      </c>
      <c r="AF4" s="254">
        <f>N4+Q4+T4+W4+Z4</f>
        <v>29.072</v>
      </c>
      <c r="AG4" s="255">
        <f>O4+R4+U4+X4+AA4</f>
        <v>0</v>
      </c>
      <c r="AH4" s="207">
        <f>(AG4-AF4)/AF4</f>
        <v>-1</v>
      </c>
      <c r="AI4" s="271">
        <f>AC4+AF4</f>
        <v>190.4278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36.5952</v>
      </c>
      <c r="C5" s="206"/>
      <c r="D5" s="212">
        <f t="shared" ref="D5:D38" si="2">(C5-B5)/B5</f>
        <v>-1</v>
      </c>
      <c r="E5" s="213">
        <v>36.7</v>
      </c>
      <c r="F5" s="209"/>
      <c r="G5" s="207">
        <f t="shared" ref="G5:G38" si="3">(F5-E5)/E5</f>
        <v>-1</v>
      </c>
      <c r="H5" s="213">
        <v>52.3399</v>
      </c>
      <c r="I5" s="209"/>
      <c r="J5" s="207">
        <f t="shared" ref="J5:J38" si="4">(I5-H5)/H5</f>
        <v>-1</v>
      </c>
      <c r="K5" s="213">
        <v>34.754</v>
      </c>
      <c r="L5" s="244"/>
      <c r="M5" s="207">
        <f t="shared" ref="M5:M38" si="5">(L5-K5)/K5</f>
        <v>-1</v>
      </c>
      <c r="N5" s="215">
        <v>6.7318</v>
      </c>
      <c r="O5" s="244"/>
      <c r="P5" s="207">
        <f t="shared" ref="P5:P38" si="6">(O5-N5)/N5</f>
        <v>-1</v>
      </c>
      <c r="Q5" s="215">
        <v>8.3337</v>
      </c>
      <c r="R5" s="244"/>
      <c r="S5" s="207">
        <f t="shared" ref="S5:S38" si="7">(R5-Q5)/Q5</f>
        <v>-1</v>
      </c>
      <c r="T5" s="213">
        <v>8.7261</v>
      </c>
      <c r="U5" s="244"/>
      <c r="V5" s="207">
        <f t="shared" ref="V5:V38" si="8">(U5-T5)/T5</f>
        <v>-1</v>
      </c>
      <c r="W5" s="215">
        <v>3.1284</v>
      </c>
      <c r="X5" s="244"/>
      <c r="Y5" s="207">
        <f t="shared" ref="Y5:Y38" si="9">(X5-W5)/W5</f>
        <v>-1</v>
      </c>
      <c r="Z5" s="287">
        <v>1.7879</v>
      </c>
      <c r="AA5" s="257"/>
      <c r="AB5" s="207">
        <f t="shared" ref="AB5:AB38" si="10">(AA5-Z5)/Z5</f>
        <v>-1</v>
      </c>
      <c r="AC5" s="254">
        <f t="shared" si="0"/>
        <v>160.3891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28.7079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189.097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36.6976</v>
      </c>
      <c r="C6" s="206"/>
      <c r="D6" s="212">
        <f t="shared" si="2"/>
        <v>-1</v>
      </c>
      <c r="E6" s="214">
        <v>37.3335</v>
      </c>
      <c r="F6" s="209"/>
      <c r="G6" s="207">
        <f t="shared" si="3"/>
        <v>-1</v>
      </c>
      <c r="H6" s="214">
        <v>52.632</v>
      </c>
      <c r="I6" s="209"/>
      <c r="J6" s="207">
        <f t="shared" si="4"/>
        <v>-1</v>
      </c>
      <c r="K6" s="214">
        <v>34.171</v>
      </c>
      <c r="L6" s="244"/>
      <c r="M6" s="207">
        <f t="shared" si="5"/>
        <v>-1</v>
      </c>
      <c r="N6" s="211">
        <v>6.8967</v>
      </c>
      <c r="O6" s="244"/>
      <c r="P6" s="207">
        <f t="shared" si="6"/>
        <v>-1</v>
      </c>
      <c r="Q6" s="211">
        <v>8.6571</v>
      </c>
      <c r="R6" s="244"/>
      <c r="S6" s="207">
        <f t="shared" si="7"/>
        <v>-1</v>
      </c>
      <c r="T6" s="214">
        <v>8.5618</v>
      </c>
      <c r="U6" s="244"/>
      <c r="V6" s="207">
        <f t="shared" si="8"/>
        <v>-1</v>
      </c>
      <c r="W6" s="211">
        <v>2.9654</v>
      </c>
      <c r="X6" s="244"/>
      <c r="Y6" s="207">
        <f t="shared" si="9"/>
        <v>-1</v>
      </c>
      <c r="Z6" s="288">
        <v>1.8865</v>
      </c>
      <c r="AA6" s="257"/>
      <c r="AB6" s="207">
        <f t="shared" si="10"/>
        <v>-1</v>
      </c>
      <c r="AC6" s="254">
        <f t="shared" si="0"/>
        <v>160.8341</v>
      </c>
      <c r="AD6" s="255">
        <f t="shared" si="1"/>
        <v>0</v>
      </c>
      <c r="AE6" s="207">
        <f t="shared" si="11"/>
        <v>-1</v>
      </c>
      <c r="AF6" s="254">
        <f t="shared" si="12"/>
        <v>28.9675</v>
      </c>
      <c r="AG6" s="255">
        <f t="shared" si="13"/>
        <v>0</v>
      </c>
      <c r="AH6" s="207">
        <f t="shared" si="14"/>
        <v>-1</v>
      </c>
      <c r="AI6" s="271">
        <f t="shared" si="15"/>
        <v>189.8016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37.0593</v>
      </c>
      <c r="C7" s="206"/>
      <c r="D7" s="212">
        <f t="shared" si="2"/>
        <v>-1</v>
      </c>
      <c r="E7" s="213">
        <v>39.5074</v>
      </c>
      <c r="F7" s="209"/>
      <c r="G7" s="207">
        <f t="shared" si="3"/>
        <v>-1</v>
      </c>
      <c r="H7" s="213">
        <v>53.3139</v>
      </c>
      <c r="I7" s="209"/>
      <c r="J7" s="207">
        <f t="shared" si="4"/>
        <v>-1</v>
      </c>
      <c r="K7" s="213">
        <v>35.349</v>
      </c>
      <c r="L7" s="244"/>
      <c r="M7" s="207">
        <f t="shared" si="5"/>
        <v>-1</v>
      </c>
      <c r="N7" s="215">
        <v>7.2459</v>
      </c>
      <c r="O7" s="244"/>
      <c r="P7" s="207">
        <f t="shared" si="6"/>
        <v>-1</v>
      </c>
      <c r="Q7" s="215">
        <v>8.3946</v>
      </c>
      <c r="R7" s="244"/>
      <c r="S7" s="207">
        <f t="shared" si="7"/>
        <v>-1</v>
      </c>
      <c r="T7" s="213">
        <v>8.9944</v>
      </c>
      <c r="U7" s="244"/>
      <c r="V7" s="207">
        <f t="shared" si="8"/>
        <v>-1</v>
      </c>
      <c r="W7" s="215">
        <v>3.1712</v>
      </c>
      <c r="X7" s="244"/>
      <c r="Y7" s="207">
        <f t="shared" si="9"/>
        <v>-1</v>
      </c>
      <c r="Z7" s="287">
        <v>1.8047</v>
      </c>
      <c r="AA7" s="257"/>
      <c r="AB7" s="207">
        <f t="shared" si="10"/>
        <v>-1</v>
      </c>
      <c r="AC7" s="254">
        <f t="shared" si="0"/>
        <v>165.2296</v>
      </c>
      <c r="AD7" s="255">
        <f t="shared" si="1"/>
        <v>0</v>
      </c>
      <c r="AE7" s="207">
        <f t="shared" si="11"/>
        <v>-1</v>
      </c>
      <c r="AF7" s="254">
        <f t="shared" si="12"/>
        <v>29.6108</v>
      </c>
      <c r="AG7" s="255">
        <f t="shared" si="13"/>
        <v>0</v>
      </c>
      <c r="AH7" s="207">
        <f t="shared" si="14"/>
        <v>-1</v>
      </c>
      <c r="AI7" s="271">
        <f t="shared" si="15"/>
        <v>194.8404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37.584</v>
      </c>
      <c r="C8" s="206"/>
      <c r="D8" s="212">
        <f t="shared" si="2"/>
        <v>-1</v>
      </c>
      <c r="E8" s="213">
        <v>41.1182</v>
      </c>
      <c r="F8" s="209"/>
      <c r="G8" s="207">
        <f t="shared" si="3"/>
        <v>-1</v>
      </c>
      <c r="H8" s="213">
        <v>58.9497</v>
      </c>
      <c r="I8" s="209"/>
      <c r="J8" s="207">
        <f t="shared" si="4"/>
        <v>-1</v>
      </c>
      <c r="K8" s="213">
        <v>37.625</v>
      </c>
      <c r="L8" s="244"/>
      <c r="M8" s="207">
        <f t="shared" si="5"/>
        <v>-1</v>
      </c>
      <c r="N8" s="215">
        <v>7.4108</v>
      </c>
      <c r="O8" s="244"/>
      <c r="P8" s="207">
        <f t="shared" si="6"/>
        <v>-1</v>
      </c>
      <c r="Q8" s="215">
        <v>9.3393</v>
      </c>
      <c r="R8" s="244"/>
      <c r="S8" s="207">
        <f t="shared" si="7"/>
        <v>-1</v>
      </c>
      <c r="T8" s="213">
        <v>9.4587</v>
      </c>
      <c r="U8" s="244"/>
      <c r="V8" s="207">
        <f t="shared" si="8"/>
        <v>-1</v>
      </c>
      <c r="W8" s="215">
        <v>3.5364</v>
      </c>
      <c r="X8" s="244"/>
      <c r="Y8" s="207">
        <f t="shared" si="9"/>
        <v>-1</v>
      </c>
      <c r="Z8" s="287">
        <v>1.7495</v>
      </c>
      <c r="AA8" s="257"/>
      <c r="AB8" s="207">
        <f t="shared" si="10"/>
        <v>-1</v>
      </c>
      <c r="AC8" s="254">
        <f t="shared" si="0"/>
        <v>175.2769</v>
      </c>
      <c r="AD8" s="255">
        <f t="shared" si="1"/>
        <v>0</v>
      </c>
      <c r="AE8" s="207">
        <f t="shared" si="11"/>
        <v>-1</v>
      </c>
      <c r="AF8" s="254">
        <f t="shared" si="12"/>
        <v>31.4947</v>
      </c>
      <c r="AG8" s="255">
        <f t="shared" si="13"/>
        <v>0</v>
      </c>
      <c r="AH8" s="207">
        <f t="shared" si="14"/>
        <v>-1</v>
      </c>
      <c r="AI8" s="271">
        <f t="shared" si="15"/>
        <v>206.7716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37.7056</v>
      </c>
      <c r="C9" s="206"/>
      <c r="D9" s="212">
        <f t="shared" si="2"/>
        <v>-1</v>
      </c>
      <c r="E9" s="213">
        <v>40.8512</v>
      </c>
      <c r="F9" s="209"/>
      <c r="G9" s="207">
        <f t="shared" si="3"/>
        <v>-1</v>
      </c>
      <c r="H9" s="213">
        <v>60.4177</v>
      </c>
      <c r="I9" s="209"/>
      <c r="J9" s="207">
        <f t="shared" si="4"/>
        <v>-1</v>
      </c>
      <c r="K9" s="213">
        <v>39.949</v>
      </c>
      <c r="L9" s="244"/>
      <c r="M9" s="207">
        <f t="shared" si="5"/>
        <v>-1</v>
      </c>
      <c r="N9" s="215">
        <v>7.4205</v>
      </c>
      <c r="O9" s="244"/>
      <c r="P9" s="207">
        <f t="shared" si="6"/>
        <v>-1</v>
      </c>
      <c r="Q9" s="215">
        <v>9.826</v>
      </c>
      <c r="R9" s="244"/>
      <c r="S9" s="207">
        <f t="shared" si="7"/>
        <v>-1</v>
      </c>
      <c r="T9" s="213">
        <v>9.4193</v>
      </c>
      <c r="U9" s="244"/>
      <c r="V9" s="207">
        <f t="shared" si="8"/>
        <v>-1</v>
      </c>
      <c r="W9" s="215">
        <v>3.456</v>
      </c>
      <c r="X9" s="244"/>
      <c r="Y9" s="207">
        <f t="shared" si="9"/>
        <v>-1</v>
      </c>
      <c r="Z9" s="287">
        <v>1.8152</v>
      </c>
      <c r="AA9" s="257"/>
      <c r="AB9" s="207">
        <f t="shared" si="10"/>
        <v>-1</v>
      </c>
      <c r="AC9" s="254">
        <f t="shared" si="0"/>
        <v>178.9235</v>
      </c>
      <c r="AD9" s="255">
        <f t="shared" si="1"/>
        <v>0</v>
      </c>
      <c r="AE9" s="207">
        <f t="shared" si="11"/>
        <v>-1</v>
      </c>
      <c r="AF9" s="254">
        <f t="shared" si="12"/>
        <v>31.937</v>
      </c>
      <c r="AG9" s="255">
        <f t="shared" si="13"/>
        <v>0</v>
      </c>
      <c r="AH9" s="207">
        <f t="shared" si="14"/>
        <v>-1</v>
      </c>
      <c r="AI9" s="271">
        <f t="shared" si="15"/>
        <v>210.8605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37.6096</v>
      </c>
      <c r="C10" s="206"/>
      <c r="D10" s="212">
        <f t="shared" si="2"/>
        <v>-1</v>
      </c>
      <c r="E10" s="213">
        <v>41.7055</v>
      </c>
      <c r="F10" s="209"/>
      <c r="G10" s="207">
        <f t="shared" si="3"/>
        <v>-1</v>
      </c>
      <c r="H10" s="213">
        <v>59.6016</v>
      </c>
      <c r="I10" s="209"/>
      <c r="J10" s="207">
        <f t="shared" si="4"/>
        <v>-1</v>
      </c>
      <c r="K10" s="213">
        <v>38.954</v>
      </c>
      <c r="L10" s="244"/>
      <c r="M10" s="207">
        <f t="shared" si="5"/>
        <v>-1</v>
      </c>
      <c r="N10" s="215">
        <v>7.1295</v>
      </c>
      <c r="O10" s="244"/>
      <c r="P10" s="207">
        <f t="shared" si="6"/>
        <v>-1</v>
      </c>
      <c r="Q10" s="215">
        <v>10.2432</v>
      </c>
      <c r="R10" s="244"/>
      <c r="S10" s="207">
        <f t="shared" si="7"/>
        <v>-1</v>
      </c>
      <c r="T10" s="213">
        <v>10.2031</v>
      </c>
      <c r="U10" s="244"/>
      <c r="V10" s="207">
        <f t="shared" si="8"/>
        <v>-1</v>
      </c>
      <c r="W10" s="215">
        <v>3.6578</v>
      </c>
      <c r="X10" s="244"/>
      <c r="Y10" s="207">
        <f t="shared" si="9"/>
        <v>-1</v>
      </c>
      <c r="Z10" s="287">
        <v>1.4609</v>
      </c>
      <c r="AA10" s="257"/>
      <c r="AB10" s="207">
        <f t="shared" si="10"/>
        <v>-1</v>
      </c>
      <c r="AC10" s="254">
        <f t="shared" si="0"/>
        <v>177.8707</v>
      </c>
      <c r="AD10" s="255">
        <f t="shared" si="1"/>
        <v>0</v>
      </c>
      <c r="AE10" s="207">
        <f t="shared" si="11"/>
        <v>-1</v>
      </c>
      <c r="AF10" s="254">
        <f t="shared" si="12"/>
        <v>32.6945</v>
      </c>
      <c r="AG10" s="255">
        <f t="shared" si="13"/>
        <v>0</v>
      </c>
      <c r="AH10" s="207">
        <f t="shared" si="14"/>
        <v>-1</v>
      </c>
      <c r="AI10" s="271">
        <f t="shared" si="15"/>
        <v>210.5652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38.5964</v>
      </c>
      <c r="C11" s="206"/>
      <c r="D11" s="212">
        <f t="shared" si="2"/>
        <v>-1</v>
      </c>
      <c r="E11" s="213">
        <v>41.6695</v>
      </c>
      <c r="F11" s="209"/>
      <c r="G11" s="207">
        <f t="shared" si="3"/>
        <v>-1</v>
      </c>
      <c r="H11" s="213">
        <v>58.2963</v>
      </c>
      <c r="I11" s="209"/>
      <c r="J11" s="207">
        <f t="shared" si="4"/>
        <v>-1</v>
      </c>
      <c r="K11" s="213">
        <v>39.702</v>
      </c>
      <c r="L11" s="244"/>
      <c r="M11" s="207">
        <f t="shared" si="5"/>
        <v>-1</v>
      </c>
      <c r="N11" s="215">
        <v>7.469</v>
      </c>
      <c r="O11" s="244"/>
      <c r="P11" s="207">
        <f t="shared" si="6"/>
        <v>-1</v>
      </c>
      <c r="Q11" s="215">
        <v>10.2048</v>
      </c>
      <c r="R11" s="244"/>
      <c r="S11" s="207">
        <f t="shared" si="7"/>
        <v>-1</v>
      </c>
      <c r="T11" s="213">
        <v>9.8785</v>
      </c>
      <c r="U11" s="244"/>
      <c r="V11" s="207">
        <f t="shared" si="8"/>
        <v>-1</v>
      </c>
      <c r="W11" s="215">
        <v>3.5316</v>
      </c>
      <c r="X11" s="244"/>
      <c r="Y11" s="207">
        <f t="shared" si="9"/>
        <v>-1</v>
      </c>
      <c r="Z11" s="287">
        <v>1.0064</v>
      </c>
      <c r="AA11" s="257"/>
      <c r="AB11" s="207">
        <f t="shared" si="10"/>
        <v>-1</v>
      </c>
      <c r="AC11" s="254">
        <f t="shared" si="0"/>
        <v>178.2642</v>
      </c>
      <c r="AD11" s="255">
        <f t="shared" si="1"/>
        <v>0</v>
      </c>
      <c r="AE11" s="207">
        <f t="shared" si="11"/>
        <v>-1</v>
      </c>
      <c r="AF11" s="254">
        <f t="shared" si="12"/>
        <v>32.0903</v>
      </c>
      <c r="AG11" s="255">
        <f t="shared" si="13"/>
        <v>0</v>
      </c>
      <c r="AH11" s="207">
        <f t="shared" si="14"/>
        <v>-1</v>
      </c>
      <c r="AI11" s="271">
        <f t="shared" si="15"/>
        <v>210.3545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38.1152</v>
      </c>
      <c r="C12" s="206"/>
      <c r="D12" s="212">
        <f t="shared" si="2"/>
        <v>-1</v>
      </c>
      <c r="E12" s="213">
        <v>43.6396</v>
      </c>
      <c r="F12" s="209"/>
      <c r="G12" s="207">
        <f t="shared" si="3"/>
        <v>-1</v>
      </c>
      <c r="H12" s="213">
        <v>60.0532</v>
      </c>
      <c r="I12" s="209"/>
      <c r="J12" s="207">
        <f t="shared" si="4"/>
        <v>-1</v>
      </c>
      <c r="K12" s="213">
        <v>39.431</v>
      </c>
      <c r="L12" s="244"/>
      <c r="M12" s="207">
        <f t="shared" si="5"/>
        <v>-1</v>
      </c>
      <c r="N12" s="215">
        <v>7.4593</v>
      </c>
      <c r="O12" s="244"/>
      <c r="P12" s="207">
        <f t="shared" si="6"/>
        <v>-1</v>
      </c>
      <c r="Q12" s="215">
        <v>10.3257</v>
      </c>
      <c r="R12" s="244"/>
      <c r="S12" s="207">
        <f t="shared" si="7"/>
        <v>-1</v>
      </c>
      <c r="T12" s="213">
        <v>10.2998</v>
      </c>
      <c r="U12" s="244"/>
      <c r="V12" s="207">
        <f t="shared" si="8"/>
        <v>-1</v>
      </c>
      <c r="W12" s="215">
        <v>3.6084</v>
      </c>
      <c r="X12" s="244"/>
      <c r="Y12" s="207">
        <f t="shared" si="9"/>
        <v>-1</v>
      </c>
      <c r="Z12" s="287">
        <v>0.9967</v>
      </c>
      <c r="AA12" s="257"/>
      <c r="AB12" s="207">
        <f t="shared" si="10"/>
        <v>-1</v>
      </c>
      <c r="AC12" s="254">
        <f t="shared" si="0"/>
        <v>181.239</v>
      </c>
      <c r="AD12" s="255">
        <f t="shared" si="1"/>
        <v>0</v>
      </c>
      <c r="AE12" s="207">
        <f t="shared" si="11"/>
        <v>-1</v>
      </c>
      <c r="AF12" s="254">
        <f t="shared" si="12"/>
        <v>32.6899</v>
      </c>
      <c r="AG12" s="255">
        <f t="shared" si="13"/>
        <v>0</v>
      </c>
      <c r="AH12" s="207">
        <f t="shared" si="14"/>
        <v>-1</v>
      </c>
      <c r="AI12" s="271">
        <f t="shared" si="15"/>
        <v>213.9289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37.4752</v>
      </c>
      <c r="C13" s="206"/>
      <c r="D13" s="212">
        <f t="shared" si="2"/>
        <v>-1</v>
      </c>
      <c r="E13" s="213">
        <v>43.2573</v>
      </c>
      <c r="F13" s="209"/>
      <c r="G13" s="207">
        <f t="shared" si="3"/>
        <v>-1</v>
      </c>
      <c r="H13" s="213">
        <v>58.8831</v>
      </c>
      <c r="I13" s="209"/>
      <c r="J13" s="207">
        <f t="shared" si="4"/>
        <v>-1</v>
      </c>
      <c r="K13" s="213">
        <v>38.844</v>
      </c>
      <c r="L13" s="244"/>
      <c r="M13" s="207">
        <f t="shared" si="5"/>
        <v>-1</v>
      </c>
      <c r="N13" s="215">
        <v>7.1101</v>
      </c>
      <c r="O13" s="244"/>
      <c r="P13" s="207">
        <f t="shared" si="6"/>
        <v>-1</v>
      </c>
      <c r="Q13" s="215">
        <v>10.3887</v>
      </c>
      <c r="R13" s="244"/>
      <c r="S13" s="207">
        <f t="shared" si="7"/>
        <v>-1</v>
      </c>
      <c r="T13" s="213">
        <v>10.034</v>
      </c>
      <c r="U13" s="244"/>
      <c r="V13" s="207">
        <f t="shared" si="8"/>
        <v>-1</v>
      </c>
      <c r="W13" s="211">
        <v>3.6152</v>
      </c>
      <c r="X13" s="244"/>
      <c r="Y13" s="207">
        <f t="shared" si="9"/>
        <v>-1</v>
      </c>
      <c r="Z13" s="287">
        <v>1.8737</v>
      </c>
      <c r="AA13" s="257"/>
      <c r="AB13" s="207">
        <f t="shared" si="10"/>
        <v>-1</v>
      </c>
      <c r="AC13" s="254">
        <f t="shared" si="0"/>
        <v>178.4596</v>
      </c>
      <c r="AD13" s="255">
        <f t="shared" si="1"/>
        <v>0</v>
      </c>
      <c r="AE13" s="207">
        <f t="shared" si="11"/>
        <v>-1</v>
      </c>
      <c r="AF13" s="254">
        <f t="shared" si="12"/>
        <v>33.0217</v>
      </c>
      <c r="AG13" s="255">
        <f t="shared" si="13"/>
        <v>0</v>
      </c>
      <c r="AH13" s="207">
        <f t="shared" si="14"/>
        <v>-1</v>
      </c>
      <c r="AI13" s="271">
        <f t="shared" si="15"/>
        <v>211.4813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37.7216</v>
      </c>
      <c r="C14" s="206"/>
      <c r="D14" s="212">
        <f t="shared" si="2"/>
        <v>-1</v>
      </c>
      <c r="E14" s="213">
        <v>44.3563</v>
      </c>
      <c r="F14" s="209"/>
      <c r="G14" s="207">
        <f t="shared" si="3"/>
        <v>-1</v>
      </c>
      <c r="H14" s="213">
        <v>57.3368</v>
      </c>
      <c r="I14" s="209"/>
      <c r="J14" s="207">
        <f t="shared" si="4"/>
        <v>-1</v>
      </c>
      <c r="K14" s="213">
        <v>39.656</v>
      </c>
      <c r="L14" s="244"/>
      <c r="M14" s="207">
        <f t="shared" si="5"/>
        <v>-1</v>
      </c>
      <c r="N14" s="215">
        <v>7.2362</v>
      </c>
      <c r="O14" s="244"/>
      <c r="P14" s="207">
        <f t="shared" si="6"/>
        <v>-1</v>
      </c>
      <c r="Q14" s="215">
        <v>9.9136</v>
      </c>
      <c r="R14" s="244"/>
      <c r="S14" s="207">
        <f t="shared" si="7"/>
        <v>-1</v>
      </c>
      <c r="T14" s="213">
        <v>9.7012</v>
      </c>
      <c r="U14" s="244"/>
      <c r="V14" s="207">
        <f t="shared" si="8"/>
        <v>-1</v>
      </c>
      <c r="W14" s="215">
        <v>3.6264</v>
      </c>
      <c r="X14" s="244"/>
      <c r="Y14" s="207">
        <f t="shared" si="9"/>
        <v>-1</v>
      </c>
      <c r="Z14" s="287">
        <v>1.5487</v>
      </c>
      <c r="AA14" s="257"/>
      <c r="AB14" s="207">
        <f t="shared" si="10"/>
        <v>-1</v>
      </c>
      <c r="AC14" s="254">
        <f t="shared" si="0"/>
        <v>179.0707</v>
      </c>
      <c r="AD14" s="255">
        <f t="shared" si="1"/>
        <v>0</v>
      </c>
      <c r="AE14" s="207">
        <f t="shared" si="11"/>
        <v>-1</v>
      </c>
      <c r="AF14" s="254">
        <f t="shared" si="12"/>
        <v>32.0261</v>
      </c>
      <c r="AG14" s="255">
        <f t="shared" si="13"/>
        <v>0</v>
      </c>
      <c r="AH14" s="207">
        <f t="shared" si="14"/>
        <v>-1</v>
      </c>
      <c r="AI14" s="271">
        <f t="shared" si="15"/>
        <v>211.0968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37.374</v>
      </c>
      <c r="C15" s="206"/>
      <c r="D15" s="212">
        <f t="shared" si="2"/>
        <v>-1</v>
      </c>
      <c r="E15" s="213">
        <v>44.1776</v>
      </c>
      <c r="F15" s="209"/>
      <c r="G15" s="207">
        <f t="shared" si="3"/>
        <v>-1</v>
      </c>
      <c r="H15" s="213">
        <v>58.2314</v>
      </c>
      <c r="I15" s="209"/>
      <c r="J15" s="207">
        <f t="shared" si="4"/>
        <v>-1</v>
      </c>
      <c r="K15" s="213">
        <v>38.69</v>
      </c>
      <c r="L15" s="244"/>
      <c r="M15" s="207">
        <f t="shared" si="5"/>
        <v>-1</v>
      </c>
      <c r="N15" s="215">
        <v>6.8385</v>
      </c>
      <c r="O15" s="244"/>
      <c r="P15" s="207">
        <f t="shared" si="6"/>
        <v>-1</v>
      </c>
      <c r="Q15" s="215">
        <v>9.8171</v>
      </c>
      <c r="R15" s="244"/>
      <c r="S15" s="207">
        <f t="shared" si="7"/>
        <v>-1</v>
      </c>
      <c r="T15" s="213">
        <v>9.633</v>
      </c>
      <c r="U15" s="244"/>
      <c r="V15" s="207">
        <f t="shared" si="8"/>
        <v>-1</v>
      </c>
      <c r="W15" s="215">
        <v>3.6839</v>
      </c>
      <c r="X15" s="244"/>
      <c r="Y15" s="207">
        <f t="shared" si="9"/>
        <v>-1</v>
      </c>
      <c r="Z15" s="287">
        <v>0.9945</v>
      </c>
      <c r="AA15" s="257"/>
      <c r="AB15" s="207">
        <f t="shared" si="10"/>
        <v>-1</v>
      </c>
      <c r="AC15" s="254">
        <f t="shared" si="0"/>
        <v>178.473</v>
      </c>
      <c r="AD15" s="255">
        <f t="shared" si="1"/>
        <v>0</v>
      </c>
      <c r="AE15" s="207">
        <f t="shared" si="11"/>
        <v>-1</v>
      </c>
      <c r="AF15" s="254">
        <f t="shared" si="12"/>
        <v>30.967</v>
      </c>
      <c r="AG15" s="255">
        <f t="shared" si="13"/>
        <v>0</v>
      </c>
      <c r="AH15" s="207">
        <f t="shared" si="14"/>
        <v>-1</v>
      </c>
      <c r="AI15" s="271">
        <f t="shared" si="15"/>
        <v>209.44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36.9664</v>
      </c>
      <c r="C16" s="206"/>
      <c r="D16" s="212">
        <f t="shared" si="2"/>
        <v>-1</v>
      </c>
      <c r="E16" s="213">
        <v>42.9133</v>
      </c>
      <c r="F16" s="209"/>
      <c r="G16" s="207">
        <f t="shared" si="3"/>
        <v>-1</v>
      </c>
      <c r="H16" s="213">
        <v>59.9241</v>
      </c>
      <c r="I16" s="209"/>
      <c r="J16" s="207">
        <f t="shared" si="4"/>
        <v>-1</v>
      </c>
      <c r="K16" s="213">
        <v>38.126</v>
      </c>
      <c r="L16" s="244"/>
      <c r="M16" s="207">
        <f t="shared" si="5"/>
        <v>-1</v>
      </c>
      <c r="N16" s="215">
        <v>7.4981</v>
      </c>
      <c r="O16" s="244"/>
      <c r="P16" s="207">
        <f t="shared" si="6"/>
        <v>-1</v>
      </c>
      <c r="Q16" s="215">
        <v>8.6219</v>
      </c>
      <c r="R16" s="244"/>
      <c r="S16" s="207">
        <f t="shared" si="7"/>
        <v>-1</v>
      </c>
      <c r="T16" s="213">
        <v>9.8103</v>
      </c>
      <c r="U16" s="244"/>
      <c r="V16" s="207">
        <f t="shared" si="8"/>
        <v>-1</v>
      </c>
      <c r="W16" s="215">
        <v>3.5986</v>
      </c>
      <c r="X16" s="244"/>
      <c r="Y16" s="207">
        <f t="shared" si="9"/>
        <v>-1</v>
      </c>
      <c r="Z16" s="287">
        <v>0.8334</v>
      </c>
      <c r="AA16" s="257"/>
      <c r="AB16" s="207">
        <f t="shared" si="10"/>
        <v>-1</v>
      </c>
      <c r="AC16" s="254">
        <f t="shared" si="0"/>
        <v>177.9298</v>
      </c>
      <c r="AD16" s="255">
        <f t="shared" si="1"/>
        <v>0</v>
      </c>
      <c r="AE16" s="207">
        <f t="shared" si="11"/>
        <v>-1</v>
      </c>
      <c r="AF16" s="254">
        <f t="shared" si="12"/>
        <v>30.3623</v>
      </c>
      <c r="AG16" s="255">
        <f t="shared" si="13"/>
        <v>0</v>
      </c>
      <c r="AH16" s="207">
        <f t="shared" si="14"/>
        <v>-1</v>
      </c>
      <c r="AI16" s="271">
        <f t="shared" si="15"/>
        <v>208.2921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37.032</v>
      </c>
      <c r="C17" s="206"/>
      <c r="D17" s="212">
        <f t="shared" si="2"/>
        <v>-1</v>
      </c>
      <c r="E17" s="213">
        <v>45.1819</v>
      </c>
      <c r="F17" s="209"/>
      <c r="G17" s="207">
        <f t="shared" si="3"/>
        <v>-1</v>
      </c>
      <c r="H17" s="213">
        <v>58.87</v>
      </c>
      <c r="I17" s="209"/>
      <c r="J17" s="207">
        <f t="shared" si="4"/>
        <v>-1</v>
      </c>
      <c r="K17" s="213">
        <v>37.809</v>
      </c>
      <c r="L17" s="244"/>
      <c r="M17" s="207">
        <f t="shared" si="5"/>
        <v>-1</v>
      </c>
      <c r="N17" s="215">
        <v>6.8579</v>
      </c>
      <c r="O17" s="244"/>
      <c r="P17" s="207">
        <f t="shared" si="6"/>
        <v>-1</v>
      </c>
      <c r="Q17" s="215">
        <v>9.4114</v>
      </c>
      <c r="R17" s="244"/>
      <c r="S17" s="207">
        <f t="shared" si="7"/>
        <v>-1</v>
      </c>
      <c r="T17" s="213">
        <v>9.8479</v>
      </c>
      <c r="U17" s="244"/>
      <c r="V17" s="207">
        <f t="shared" si="8"/>
        <v>-1</v>
      </c>
      <c r="W17" s="215">
        <v>3.8981</v>
      </c>
      <c r="X17" s="244"/>
      <c r="Y17" s="207">
        <f t="shared" si="9"/>
        <v>-1</v>
      </c>
      <c r="Z17" s="287">
        <v>1.6861</v>
      </c>
      <c r="AA17" s="257"/>
      <c r="AB17" s="207">
        <f t="shared" si="10"/>
        <v>-1</v>
      </c>
      <c r="AC17" s="254">
        <f t="shared" si="0"/>
        <v>178.8929</v>
      </c>
      <c r="AD17" s="255">
        <f t="shared" si="1"/>
        <v>0</v>
      </c>
      <c r="AE17" s="207">
        <f t="shared" si="11"/>
        <v>-1</v>
      </c>
      <c r="AF17" s="254">
        <f t="shared" si="12"/>
        <v>31.7014</v>
      </c>
      <c r="AG17" s="255">
        <f t="shared" si="13"/>
        <v>0</v>
      </c>
      <c r="AH17" s="207">
        <f t="shared" si="14"/>
        <v>-1</v>
      </c>
      <c r="AI17" s="271">
        <f t="shared" si="15"/>
        <v>210.5943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36.2336</v>
      </c>
      <c r="C18" s="206"/>
      <c r="D18" s="212">
        <f t="shared" si="2"/>
        <v>-1</v>
      </c>
      <c r="E18" s="213">
        <v>40.4511</v>
      </c>
      <c r="F18" s="209"/>
      <c r="G18" s="207">
        <f t="shared" si="3"/>
        <v>-1</v>
      </c>
      <c r="H18" s="213">
        <v>52.533</v>
      </c>
      <c r="I18" s="209"/>
      <c r="J18" s="207">
        <f t="shared" si="4"/>
        <v>-1</v>
      </c>
      <c r="K18" s="213">
        <v>35.691</v>
      </c>
      <c r="L18" s="244"/>
      <c r="M18" s="207">
        <f t="shared" si="5"/>
        <v>-1</v>
      </c>
      <c r="N18" s="215">
        <v>6.4311</v>
      </c>
      <c r="O18" s="244"/>
      <c r="P18" s="207">
        <f t="shared" si="6"/>
        <v>-1</v>
      </c>
      <c r="Q18" s="215">
        <v>9.1152</v>
      </c>
      <c r="R18" s="244"/>
      <c r="S18" s="207">
        <f t="shared" si="7"/>
        <v>-1</v>
      </c>
      <c r="T18" s="213">
        <v>8.4187</v>
      </c>
      <c r="U18" s="244"/>
      <c r="V18" s="207">
        <f t="shared" si="8"/>
        <v>-1</v>
      </c>
      <c r="W18" s="215">
        <v>3.8064</v>
      </c>
      <c r="X18" s="244"/>
      <c r="Y18" s="207">
        <f t="shared" si="9"/>
        <v>-1</v>
      </c>
      <c r="Z18" s="287">
        <v>0.9137</v>
      </c>
      <c r="AA18" s="257"/>
      <c r="AB18" s="207">
        <f t="shared" si="10"/>
        <v>-1</v>
      </c>
      <c r="AC18" s="254">
        <f t="shared" si="0"/>
        <v>164.9087</v>
      </c>
      <c r="AD18" s="255">
        <f t="shared" si="1"/>
        <v>0</v>
      </c>
      <c r="AE18" s="207">
        <f t="shared" si="11"/>
        <v>-1</v>
      </c>
      <c r="AF18" s="254">
        <f t="shared" si="12"/>
        <v>28.6851</v>
      </c>
      <c r="AG18" s="255">
        <f t="shared" si="13"/>
        <v>0</v>
      </c>
      <c r="AH18" s="207">
        <f t="shared" si="14"/>
        <v>-1</v>
      </c>
      <c r="AI18" s="271">
        <f t="shared" si="15"/>
        <v>193.5938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37.1788</v>
      </c>
      <c r="C19" s="206"/>
      <c r="D19" s="212">
        <f t="shared" si="2"/>
        <v>-1</v>
      </c>
      <c r="E19" s="213">
        <v>42.4321</v>
      </c>
      <c r="F19" s="209"/>
      <c r="G19" s="207">
        <f t="shared" si="3"/>
        <v>-1</v>
      </c>
      <c r="H19" s="213">
        <v>53.9147</v>
      </c>
      <c r="I19" s="209"/>
      <c r="J19" s="207">
        <f t="shared" si="4"/>
        <v>-1</v>
      </c>
      <c r="K19" s="213">
        <v>35.221</v>
      </c>
      <c r="L19" s="244"/>
      <c r="M19" s="207">
        <f t="shared" si="5"/>
        <v>-1</v>
      </c>
      <c r="N19" s="215">
        <v>7.0519</v>
      </c>
      <c r="O19" s="244"/>
      <c r="P19" s="207">
        <f t="shared" si="6"/>
        <v>-1</v>
      </c>
      <c r="Q19" s="215">
        <v>8.4374</v>
      </c>
      <c r="R19" s="244"/>
      <c r="S19" s="207">
        <f t="shared" si="7"/>
        <v>-1</v>
      </c>
      <c r="T19" s="213">
        <v>9.0189</v>
      </c>
      <c r="U19" s="244"/>
      <c r="V19" s="207">
        <f t="shared" si="8"/>
        <v>-1</v>
      </c>
      <c r="W19" s="215">
        <v>3.659</v>
      </c>
      <c r="X19" s="244"/>
      <c r="Y19" s="207">
        <f t="shared" si="9"/>
        <v>-1</v>
      </c>
      <c r="Z19" s="287">
        <v>1.9186</v>
      </c>
      <c r="AA19" s="257"/>
      <c r="AB19" s="207">
        <f t="shared" si="10"/>
        <v>-1</v>
      </c>
      <c r="AC19" s="254">
        <f t="shared" si="0"/>
        <v>168.7466</v>
      </c>
      <c r="AD19" s="255">
        <f t="shared" si="1"/>
        <v>0</v>
      </c>
      <c r="AE19" s="207">
        <f t="shared" si="11"/>
        <v>-1</v>
      </c>
      <c r="AF19" s="254">
        <f t="shared" si="12"/>
        <v>30.0858</v>
      </c>
      <c r="AG19" s="255">
        <f t="shared" si="13"/>
        <v>0</v>
      </c>
      <c r="AH19" s="207">
        <f t="shared" si="14"/>
        <v>-1</v>
      </c>
      <c r="AI19" s="271">
        <f t="shared" si="15"/>
        <v>198.8324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37.7472</v>
      </c>
      <c r="C20" s="206"/>
      <c r="D20" s="212">
        <f t="shared" si="2"/>
        <v>-1</v>
      </c>
      <c r="E20" s="213">
        <v>43.9845</v>
      </c>
      <c r="F20" s="209"/>
      <c r="G20" s="207">
        <f t="shared" si="3"/>
        <v>-1</v>
      </c>
      <c r="H20" s="213">
        <v>58.2673</v>
      </c>
      <c r="I20" s="209"/>
      <c r="J20" s="207">
        <f t="shared" si="4"/>
        <v>-1</v>
      </c>
      <c r="K20" s="213">
        <v>37.849</v>
      </c>
      <c r="L20" s="244"/>
      <c r="M20" s="207">
        <f t="shared" si="5"/>
        <v>-1</v>
      </c>
      <c r="N20" s="215">
        <v>7.4108</v>
      </c>
      <c r="O20" s="244"/>
      <c r="P20" s="207">
        <f t="shared" si="6"/>
        <v>-1</v>
      </c>
      <c r="Q20" s="215">
        <v>9.7693</v>
      </c>
      <c r="R20" s="244"/>
      <c r="S20" s="207">
        <f t="shared" si="7"/>
        <v>-1</v>
      </c>
      <c r="T20" s="213">
        <v>9.5166</v>
      </c>
      <c r="U20" s="244"/>
      <c r="V20" s="207">
        <f t="shared" si="8"/>
        <v>-1</v>
      </c>
      <c r="W20" s="211">
        <v>3.6966</v>
      </c>
      <c r="X20" s="244"/>
      <c r="Y20" s="207">
        <f t="shared" si="9"/>
        <v>-1</v>
      </c>
      <c r="Z20" s="287">
        <v>1.7918</v>
      </c>
      <c r="AA20" s="257"/>
      <c r="AB20" s="207">
        <f t="shared" si="10"/>
        <v>-1</v>
      </c>
      <c r="AC20" s="254">
        <f t="shared" si="0"/>
        <v>177.848</v>
      </c>
      <c r="AD20" s="255">
        <f t="shared" si="1"/>
        <v>0</v>
      </c>
      <c r="AE20" s="207">
        <f t="shared" si="11"/>
        <v>-1</v>
      </c>
      <c r="AF20" s="254">
        <f t="shared" si="12"/>
        <v>32.1851</v>
      </c>
      <c r="AG20" s="255">
        <f t="shared" si="13"/>
        <v>0</v>
      </c>
      <c r="AH20" s="207">
        <f t="shared" si="14"/>
        <v>-1</v>
      </c>
      <c r="AI20" s="271">
        <f t="shared" si="15"/>
        <v>210.0331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37.4912</v>
      </c>
      <c r="C21" s="206"/>
      <c r="D21" s="212">
        <f t="shared" si="2"/>
        <v>-1</v>
      </c>
      <c r="E21" s="213">
        <v>47.1873</v>
      </c>
      <c r="F21" s="209"/>
      <c r="G21" s="207">
        <f t="shared" si="3"/>
        <v>-1</v>
      </c>
      <c r="H21" s="213">
        <v>59.0567</v>
      </c>
      <c r="I21" s="209"/>
      <c r="J21" s="207">
        <f t="shared" si="4"/>
        <v>-1</v>
      </c>
      <c r="K21" s="213">
        <v>39.805</v>
      </c>
      <c r="L21" s="244"/>
      <c r="M21" s="207">
        <f t="shared" si="5"/>
        <v>-1</v>
      </c>
      <c r="N21" s="215">
        <v>7.6145</v>
      </c>
      <c r="O21" s="244"/>
      <c r="P21" s="207">
        <f t="shared" si="6"/>
        <v>-1</v>
      </c>
      <c r="Q21" s="215">
        <v>10.3406</v>
      </c>
      <c r="R21" s="244"/>
      <c r="S21" s="207">
        <f t="shared" si="7"/>
        <v>-1</v>
      </c>
      <c r="T21" s="213">
        <v>9.4572</v>
      </c>
      <c r="U21" s="244"/>
      <c r="V21" s="207">
        <f t="shared" si="8"/>
        <v>-1</v>
      </c>
      <c r="W21" s="215">
        <v>3.8016</v>
      </c>
      <c r="X21" s="244"/>
      <c r="Y21" s="207">
        <f t="shared" si="9"/>
        <v>-1</v>
      </c>
      <c r="Z21" s="287">
        <v>1.8578</v>
      </c>
      <c r="AA21" s="257"/>
      <c r="AB21" s="207">
        <f t="shared" si="10"/>
        <v>-1</v>
      </c>
      <c r="AC21" s="254">
        <f t="shared" si="0"/>
        <v>183.5402</v>
      </c>
      <c r="AD21" s="255">
        <f t="shared" si="1"/>
        <v>0</v>
      </c>
      <c r="AE21" s="207">
        <f t="shared" si="11"/>
        <v>-1</v>
      </c>
      <c r="AF21" s="254">
        <f t="shared" si="12"/>
        <v>33.0717</v>
      </c>
      <c r="AG21" s="255">
        <f t="shared" si="13"/>
        <v>0</v>
      </c>
      <c r="AH21" s="207">
        <f t="shared" si="14"/>
        <v>-1</v>
      </c>
      <c r="AI21" s="271">
        <f t="shared" si="15"/>
        <v>216.6119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37.6032</v>
      </c>
      <c r="C22" s="206"/>
      <c r="D22" s="212">
        <f t="shared" si="2"/>
        <v>-1</v>
      </c>
      <c r="E22" s="213">
        <v>45.4448</v>
      </c>
      <c r="F22" s="209"/>
      <c r="G22" s="207">
        <f t="shared" si="3"/>
        <v>-1</v>
      </c>
      <c r="H22" s="213">
        <v>62.3655</v>
      </c>
      <c r="I22" s="209"/>
      <c r="J22" s="207">
        <f t="shared" si="4"/>
        <v>-1</v>
      </c>
      <c r="K22" s="213">
        <v>40.589</v>
      </c>
      <c r="L22" s="244"/>
      <c r="M22" s="207">
        <f t="shared" si="5"/>
        <v>-1</v>
      </c>
      <c r="N22" s="215">
        <v>7.3429</v>
      </c>
      <c r="O22" s="244"/>
      <c r="P22" s="207">
        <f t="shared" si="6"/>
        <v>-1</v>
      </c>
      <c r="Q22" s="215">
        <v>10.7028</v>
      </c>
      <c r="R22" s="244"/>
      <c r="S22" s="207">
        <f t="shared" si="7"/>
        <v>-1</v>
      </c>
      <c r="T22" s="213">
        <v>9.8303</v>
      </c>
      <c r="U22" s="244"/>
      <c r="V22" s="207">
        <f t="shared" si="8"/>
        <v>-1</v>
      </c>
      <c r="W22" s="215">
        <v>3.9308</v>
      </c>
      <c r="X22" s="244"/>
      <c r="Y22" s="207">
        <f t="shared" si="9"/>
        <v>-1</v>
      </c>
      <c r="Z22" s="287">
        <v>1.9562</v>
      </c>
      <c r="AA22" s="257"/>
      <c r="AB22" s="207">
        <f t="shared" si="10"/>
        <v>-1</v>
      </c>
      <c r="AC22" s="254">
        <f t="shared" si="0"/>
        <v>186.0025</v>
      </c>
      <c r="AD22" s="255">
        <f t="shared" si="1"/>
        <v>0</v>
      </c>
      <c r="AE22" s="207">
        <f t="shared" si="11"/>
        <v>-1</v>
      </c>
      <c r="AF22" s="254">
        <f t="shared" si="12"/>
        <v>33.763</v>
      </c>
      <c r="AG22" s="255">
        <f t="shared" si="13"/>
        <v>0</v>
      </c>
      <c r="AH22" s="207">
        <f t="shared" si="14"/>
        <v>-1</v>
      </c>
      <c r="AI22" s="271">
        <f t="shared" si="15"/>
        <v>219.7655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38.6892</v>
      </c>
      <c r="C23" s="206"/>
      <c r="D23" s="212">
        <f t="shared" si="2"/>
        <v>-1</v>
      </c>
      <c r="E23" s="213">
        <v>41.8167</v>
      </c>
      <c r="F23" s="209"/>
      <c r="G23" s="207">
        <f t="shared" si="3"/>
        <v>-1</v>
      </c>
      <c r="H23" s="213">
        <v>62.1565</v>
      </c>
      <c r="I23" s="209"/>
      <c r="J23" s="207">
        <f t="shared" si="4"/>
        <v>-1</v>
      </c>
      <c r="K23" s="213">
        <v>39.779</v>
      </c>
      <c r="L23" s="244"/>
      <c r="M23" s="207">
        <f t="shared" si="5"/>
        <v>-1</v>
      </c>
      <c r="N23" s="215">
        <v>7.1586</v>
      </c>
      <c r="O23" s="244"/>
      <c r="P23" s="207">
        <f t="shared" si="6"/>
        <v>-1</v>
      </c>
      <c r="Q23" s="215">
        <v>10.448</v>
      </c>
      <c r="R23" s="244"/>
      <c r="S23" s="207">
        <f t="shared" si="7"/>
        <v>-1</v>
      </c>
      <c r="T23" s="213">
        <v>9.6845</v>
      </c>
      <c r="U23" s="244"/>
      <c r="V23" s="207">
        <f t="shared" si="8"/>
        <v>-1</v>
      </c>
      <c r="W23" s="215">
        <v>3.9582</v>
      </c>
      <c r="X23" s="244"/>
      <c r="Y23" s="207">
        <f t="shared" si="9"/>
        <v>-1</v>
      </c>
      <c r="Z23" s="287">
        <v>0.9436</v>
      </c>
      <c r="AA23" s="257"/>
      <c r="AB23" s="207">
        <f t="shared" si="10"/>
        <v>-1</v>
      </c>
      <c r="AC23" s="254">
        <f t="shared" si="0"/>
        <v>182.4414</v>
      </c>
      <c r="AD23" s="255">
        <f t="shared" si="1"/>
        <v>0</v>
      </c>
      <c r="AE23" s="207">
        <f t="shared" si="11"/>
        <v>-1</v>
      </c>
      <c r="AF23" s="254">
        <f t="shared" si="12"/>
        <v>32.1929</v>
      </c>
      <c r="AG23" s="255">
        <f t="shared" si="13"/>
        <v>0</v>
      </c>
      <c r="AH23" s="207">
        <f t="shared" si="14"/>
        <v>-1</v>
      </c>
      <c r="AI23" s="271">
        <f t="shared" si="15"/>
        <v>214.6343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38.0012</v>
      </c>
      <c r="C24" s="206"/>
      <c r="D24" s="212">
        <f t="shared" si="2"/>
        <v>-1</v>
      </c>
      <c r="E24" s="213">
        <v>45.0691</v>
      </c>
      <c r="F24" s="209"/>
      <c r="G24" s="207">
        <f t="shared" si="3"/>
        <v>-1</v>
      </c>
      <c r="H24" s="213">
        <v>60.2715</v>
      </c>
      <c r="I24" s="209"/>
      <c r="J24" s="207">
        <f t="shared" si="4"/>
        <v>-1</v>
      </c>
      <c r="K24" s="213">
        <v>44.17</v>
      </c>
      <c r="L24" s="244"/>
      <c r="M24" s="207">
        <f t="shared" si="5"/>
        <v>-1</v>
      </c>
      <c r="N24" s="215">
        <v>7.6145</v>
      </c>
      <c r="O24" s="244"/>
      <c r="P24" s="207">
        <f t="shared" si="6"/>
        <v>-1</v>
      </c>
      <c r="Q24" s="215">
        <v>10.3875</v>
      </c>
      <c r="R24" s="244"/>
      <c r="S24" s="207">
        <f t="shared" si="7"/>
        <v>-1</v>
      </c>
      <c r="T24" s="213">
        <v>9.83</v>
      </c>
      <c r="U24" s="244"/>
      <c r="V24" s="207">
        <f t="shared" si="8"/>
        <v>-1</v>
      </c>
      <c r="W24" s="215">
        <v>3.7812</v>
      </c>
      <c r="X24" s="244"/>
      <c r="Y24" s="207">
        <f t="shared" si="9"/>
        <v>-1</v>
      </c>
      <c r="Z24" s="287">
        <v>0.9888</v>
      </c>
      <c r="AA24" s="257"/>
      <c r="AB24" s="207">
        <f t="shared" si="10"/>
        <v>-1</v>
      </c>
      <c r="AC24" s="254">
        <f t="shared" si="0"/>
        <v>187.5118</v>
      </c>
      <c r="AD24" s="255">
        <f t="shared" si="1"/>
        <v>0</v>
      </c>
      <c r="AE24" s="207">
        <f t="shared" si="11"/>
        <v>-1</v>
      </c>
      <c r="AF24" s="254">
        <f t="shared" si="12"/>
        <v>32.602</v>
      </c>
      <c r="AG24" s="255">
        <f t="shared" si="13"/>
        <v>0</v>
      </c>
      <c r="AH24" s="207">
        <f t="shared" si="14"/>
        <v>-1</v>
      </c>
      <c r="AI24" s="271">
        <f t="shared" si="15"/>
        <v>220.1138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38.08</v>
      </c>
      <c r="C25" s="206"/>
      <c r="D25" s="212">
        <f t="shared" si="2"/>
        <v>-1</v>
      </c>
      <c r="E25" s="213">
        <v>46.1311</v>
      </c>
      <c r="F25" s="209"/>
      <c r="G25" s="207">
        <f t="shared" si="3"/>
        <v>-1</v>
      </c>
      <c r="H25" s="213">
        <v>62.0065</v>
      </c>
      <c r="I25" s="209"/>
      <c r="J25" s="207">
        <f t="shared" si="4"/>
        <v>-1</v>
      </c>
      <c r="K25" s="213">
        <v>44.371</v>
      </c>
      <c r="L25" s="244"/>
      <c r="M25" s="207">
        <f t="shared" si="5"/>
        <v>-1</v>
      </c>
      <c r="N25" s="215">
        <v>6.9258</v>
      </c>
      <c r="O25" s="244"/>
      <c r="P25" s="207">
        <f t="shared" si="6"/>
        <v>-1</v>
      </c>
      <c r="Q25" s="215">
        <v>10.9321</v>
      </c>
      <c r="R25" s="244"/>
      <c r="S25" s="207">
        <f t="shared" si="7"/>
        <v>-1</v>
      </c>
      <c r="T25" s="213">
        <v>10.0376</v>
      </c>
      <c r="U25" s="244"/>
      <c r="V25" s="207">
        <f t="shared" si="8"/>
        <v>-1</v>
      </c>
      <c r="W25" s="215">
        <v>3.8597</v>
      </c>
      <c r="X25" s="244"/>
      <c r="Y25" s="207">
        <f t="shared" si="9"/>
        <v>-1</v>
      </c>
      <c r="Z25" s="287">
        <v>1.2077</v>
      </c>
      <c r="AA25" s="257"/>
      <c r="AB25" s="207">
        <f t="shared" si="10"/>
        <v>-1</v>
      </c>
      <c r="AC25" s="254">
        <f t="shared" si="0"/>
        <v>190.5886</v>
      </c>
      <c r="AD25" s="255">
        <f t="shared" si="1"/>
        <v>0</v>
      </c>
      <c r="AE25" s="207">
        <f t="shared" si="11"/>
        <v>-1</v>
      </c>
      <c r="AF25" s="254">
        <f t="shared" si="12"/>
        <v>32.9629</v>
      </c>
      <c r="AG25" s="255">
        <f t="shared" si="13"/>
        <v>0</v>
      </c>
      <c r="AH25" s="207">
        <f t="shared" si="14"/>
        <v>-1</v>
      </c>
      <c r="AI25" s="271">
        <f t="shared" si="15"/>
        <v>223.5515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36.4477</v>
      </c>
      <c r="C26" s="206"/>
      <c r="D26" s="212">
        <f t="shared" si="2"/>
        <v>-1</v>
      </c>
      <c r="E26" s="213">
        <v>42.488</v>
      </c>
      <c r="F26" s="209"/>
      <c r="G26" s="207">
        <f t="shared" si="3"/>
        <v>-1</v>
      </c>
      <c r="H26" s="213">
        <v>58.1546</v>
      </c>
      <c r="I26" s="209"/>
      <c r="J26" s="207">
        <f t="shared" si="4"/>
        <v>-1</v>
      </c>
      <c r="K26" s="213">
        <v>42.544</v>
      </c>
      <c r="L26" s="244"/>
      <c r="M26" s="207">
        <f t="shared" si="5"/>
        <v>-1</v>
      </c>
      <c r="N26" s="215">
        <v>7.178</v>
      </c>
      <c r="O26" s="244"/>
      <c r="P26" s="207">
        <f t="shared" si="6"/>
        <v>-1</v>
      </c>
      <c r="Q26" s="215">
        <v>10.6555</v>
      </c>
      <c r="R26" s="244"/>
      <c r="S26" s="207">
        <f t="shared" si="7"/>
        <v>-1</v>
      </c>
      <c r="T26" s="213">
        <v>9.6069</v>
      </c>
      <c r="U26" s="244"/>
      <c r="V26" s="207">
        <f t="shared" si="8"/>
        <v>-1</v>
      </c>
      <c r="W26" s="215">
        <v>3.6262</v>
      </c>
      <c r="X26" s="244"/>
      <c r="Y26" s="207">
        <f t="shared" si="9"/>
        <v>-1</v>
      </c>
      <c r="Z26" s="287">
        <v>1.4873</v>
      </c>
      <c r="AA26" s="257"/>
      <c r="AB26" s="207">
        <f t="shared" si="10"/>
        <v>-1</v>
      </c>
      <c r="AC26" s="254">
        <f t="shared" si="0"/>
        <v>179.6343</v>
      </c>
      <c r="AD26" s="255">
        <f t="shared" si="1"/>
        <v>0</v>
      </c>
      <c r="AE26" s="207">
        <f t="shared" si="11"/>
        <v>-1</v>
      </c>
      <c r="AF26" s="254">
        <f t="shared" si="12"/>
        <v>32.5539</v>
      </c>
      <c r="AG26" s="255">
        <f t="shared" si="13"/>
        <v>0</v>
      </c>
      <c r="AH26" s="207">
        <f t="shared" si="14"/>
        <v>-1</v>
      </c>
      <c r="AI26" s="271">
        <f t="shared" si="15"/>
        <v>212.1882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36.8048</v>
      </c>
      <c r="C27" s="206"/>
      <c r="D27" s="212">
        <f t="shared" si="2"/>
        <v>-1</v>
      </c>
      <c r="E27" s="213">
        <v>42.8843</v>
      </c>
      <c r="F27" s="209"/>
      <c r="G27" s="207">
        <f t="shared" si="3"/>
        <v>-1</v>
      </c>
      <c r="H27" s="213">
        <v>56.736</v>
      </c>
      <c r="I27" s="209"/>
      <c r="J27" s="207">
        <f t="shared" si="4"/>
        <v>-1</v>
      </c>
      <c r="K27" s="213">
        <v>40.545</v>
      </c>
      <c r="L27" s="244"/>
      <c r="M27" s="207">
        <f t="shared" si="5"/>
        <v>-1</v>
      </c>
      <c r="N27" s="215">
        <v>6.8967</v>
      </c>
      <c r="O27" s="244"/>
      <c r="P27" s="207">
        <f t="shared" si="6"/>
        <v>-1</v>
      </c>
      <c r="Q27" s="215">
        <v>10.3578</v>
      </c>
      <c r="R27" s="244"/>
      <c r="S27" s="207">
        <f t="shared" si="7"/>
        <v>-1</v>
      </c>
      <c r="T27" s="213">
        <v>9.5669</v>
      </c>
      <c r="U27" s="244"/>
      <c r="V27" s="207">
        <f t="shared" si="8"/>
        <v>-1</v>
      </c>
      <c r="W27" s="211">
        <v>3.8606</v>
      </c>
      <c r="X27" s="244"/>
      <c r="Y27" s="207">
        <f t="shared" si="9"/>
        <v>-1</v>
      </c>
      <c r="Z27" s="287">
        <v>2.0302</v>
      </c>
      <c r="AA27" s="257"/>
      <c r="AB27" s="207">
        <f t="shared" si="10"/>
        <v>-1</v>
      </c>
      <c r="AC27" s="254">
        <f t="shared" si="0"/>
        <v>176.9701</v>
      </c>
      <c r="AD27" s="255">
        <f t="shared" si="1"/>
        <v>0</v>
      </c>
      <c r="AE27" s="207">
        <f t="shared" si="11"/>
        <v>-1</v>
      </c>
      <c r="AF27" s="254">
        <f t="shared" si="12"/>
        <v>32.7122</v>
      </c>
      <c r="AG27" s="255">
        <f t="shared" si="13"/>
        <v>0</v>
      </c>
      <c r="AH27" s="207">
        <f t="shared" si="14"/>
        <v>-1</v>
      </c>
      <c r="AI27" s="271">
        <f t="shared" si="15"/>
        <v>209.6823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37.6864</v>
      </c>
      <c r="C28" s="206"/>
      <c r="D28" s="212">
        <f t="shared" si="2"/>
        <v>-1</v>
      </c>
      <c r="E28" s="213">
        <v>44.4499</v>
      </c>
      <c r="F28" s="209"/>
      <c r="G28" s="207">
        <f t="shared" si="3"/>
        <v>-1</v>
      </c>
      <c r="H28" s="213">
        <v>56.5069</v>
      </c>
      <c r="I28" s="209"/>
      <c r="J28" s="207">
        <f t="shared" si="4"/>
        <v>-1</v>
      </c>
      <c r="K28" s="213">
        <v>42.591</v>
      </c>
      <c r="L28" s="244"/>
      <c r="M28" s="207">
        <f t="shared" si="5"/>
        <v>-1</v>
      </c>
      <c r="N28" s="215">
        <v>7.0034</v>
      </c>
      <c r="O28" s="244"/>
      <c r="P28" s="207">
        <f t="shared" si="6"/>
        <v>-1</v>
      </c>
      <c r="Q28" s="215">
        <v>10.7</v>
      </c>
      <c r="R28" s="244"/>
      <c r="S28" s="207">
        <f t="shared" si="7"/>
        <v>-1</v>
      </c>
      <c r="T28" s="213">
        <v>9.9764</v>
      </c>
      <c r="U28" s="244"/>
      <c r="V28" s="207">
        <f t="shared" si="8"/>
        <v>-1</v>
      </c>
      <c r="W28" s="215">
        <v>4.1467</v>
      </c>
      <c r="X28" s="244"/>
      <c r="Y28" s="207">
        <f t="shared" si="9"/>
        <v>-1</v>
      </c>
      <c r="Z28" s="287">
        <v>2.0195</v>
      </c>
      <c r="AA28" s="257"/>
      <c r="AB28" s="207">
        <f t="shared" si="10"/>
        <v>-1</v>
      </c>
      <c r="AC28" s="254">
        <f t="shared" si="0"/>
        <v>181.2342</v>
      </c>
      <c r="AD28" s="255">
        <f t="shared" si="1"/>
        <v>0</v>
      </c>
      <c r="AE28" s="207">
        <f t="shared" si="11"/>
        <v>-1</v>
      </c>
      <c r="AF28" s="254">
        <f t="shared" si="12"/>
        <v>33.846</v>
      </c>
      <c r="AG28" s="255">
        <f t="shared" si="13"/>
        <v>0</v>
      </c>
      <c r="AH28" s="207">
        <f t="shared" si="14"/>
        <v>-1</v>
      </c>
      <c r="AI28" s="271">
        <f t="shared" si="15"/>
        <v>215.0802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37.6384</v>
      </c>
      <c r="C29" s="206"/>
      <c r="D29" s="212">
        <f t="shared" si="2"/>
        <v>-1</v>
      </c>
      <c r="E29" s="213">
        <v>43.6698</v>
      </c>
      <c r="F29" s="209"/>
      <c r="G29" s="207">
        <f t="shared" si="3"/>
        <v>-1</v>
      </c>
      <c r="H29" s="213">
        <v>54.9327</v>
      </c>
      <c r="I29" s="209"/>
      <c r="J29" s="207">
        <f t="shared" si="4"/>
        <v>-1</v>
      </c>
      <c r="K29" s="213">
        <v>44.005</v>
      </c>
      <c r="L29" s="244"/>
      <c r="M29" s="207">
        <f t="shared" si="5"/>
        <v>-1</v>
      </c>
      <c r="N29" s="215">
        <v>7.372</v>
      </c>
      <c r="O29" s="244"/>
      <c r="P29" s="207">
        <f t="shared" si="6"/>
        <v>-1</v>
      </c>
      <c r="Q29" s="215">
        <v>10.038</v>
      </c>
      <c r="R29" s="244"/>
      <c r="S29" s="207">
        <f t="shared" si="7"/>
        <v>-1</v>
      </c>
      <c r="T29" s="213">
        <v>9.8388</v>
      </c>
      <c r="U29" s="244"/>
      <c r="V29" s="207">
        <f t="shared" si="8"/>
        <v>-1</v>
      </c>
      <c r="W29" s="215">
        <v>4.1223</v>
      </c>
      <c r="X29" s="244"/>
      <c r="Y29" s="207">
        <f t="shared" si="9"/>
        <v>-1</v>
      </c>
      <c r="Z29" s="287">
        <v>2</v>
      </c>
      <c r="AA29" s="257"/>
      <c r="AB29" s="207">
        <f t="shared" si="10"/>
        <v>-1</v>
      </c>
      <c r="AC29" s="254">
        <f t="shared" si="0"/>
        <v>180.2459</v>
      </c>
      <c r="AD29" s="255">
        <f t="shared" si="1"/>
        <v>0</v>
      </c>
      <c r="AE29" s="207">
        <f t="shared" si="11"/>
        <v>-1</v>
      </c>
      <c r="AF29" s="254">
        <f t="shared" si="12"/>
        <v>33.3711</v>
      </c>
      <c r="AG29" s="255">
        <f t="shared" si="13"/>
        <v>0</v>
      </c>
      <c r="AH29" s="207">
        <f t="shared" si="14"/>
        <v>-1</v>
      </c>
      <c r="AI29" s="271">
        <f t="shared" si="15"/>
        <v>213.617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37.1104</v>
      </c>
      <c r="C30" s="206"/>
      <c r="D30" s="212">
        <f t="shared" si="2"/>
        <v>-1</v>
      </c>
      <c r="E30" s="213">
        <v>41.4327</v>
      </c>
      <c r="F30" s="209"/>
      <c r="G30" s="207">
        <f t="shared" si="3"/>
        <v>-1</v>
      </c>
      <c r="H30" s="213">
        <v>55.0447</v>
      </c>
      <c r="I30" s="209"/>
      <c r="J30" s="207">
        <f t="shared" si="4"/>
        <v>-1</v>
      </c>
      <c r="K30" s="213">
        <v>40.385</v>
      </c>
      <c r="L30" s="244"/>
      <c r="M30" s="207">
        <f t="shared" si="5"/>
        <v>-1</v>
      </c>
      <c r="N30" s="215">
        <v>7.0907</v>
      </c>
      <c r="O30" s="244"/>
      <c r="P30" s="207">
        <f t="shared" si="6"/>
        <v>-1</v>
      </c>
      <c r="Q30" s="215">
        <v>9.819</v>
      </c>
      <c r="R30" s="244"/>
      <c r="S30" s="207">
        <f t="shared" si="7"/>
        <v>-1</v>
      </c>
      <c r="T30" s="213">
        <v>9.6051</v>
      </c>
      <c r="U30" s="244"/>
      <c r="V30" s="207">
        <f t="shared" si="8"/>
        <v>-1</v>
      </c>
      <c r="W30" s="215">
        <v>3.7604</v>
      </c>
      <c r="X30" s="244"/>
      <c r="Y30" s="207">
        <f t="shared" si="9"/>
        <v>-1</v>
      </c>
      <c r="Z30" s="287">
        <v>1.8854</v>
      </c>
      <c r="AA30" s="257"/>
      <c r="AB30" s="207">
        <f t="shared" si="10"/>
        <v>-1</v>
      </c>
      <c r="AC30" s="254">
        <f t="shared" si="0"/>
        <v>173.9728</v>
      </c>
      <c r="AD30" s="255">
        <f t="shared" si="1"/>
        <v>0</v>
      </c>
      <c r="AE30" s="207">
        <f t="shared" si="11"/>
        <v>-1</v>
      </c>
      <c r="AF30" s="254">
        <f t="shared" si="12"/>
        <v>32.1606</v>
      </c>
      <c r="AG30" s="255">
        <f t="shared" si="13"/>
        <v>0</v>
      </c>
      <c r="AH30" s="207">
        <f t="shared" si="14"/>
        <v>-1</v>
      </c>
      <c r="AI30" s="271">
        <f t="shared" si="15"/>
        <v>206.1334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37.6428</v>
      </c>
      <c r="C31" s="206"/>
      <c r="D31" s="212">
        <f t="shared" si="2"/>
        <v>-1</v>
      </c>
      <c r="E31" s="213">
        <v>43.1145</v>
      </c>
      <c r="F31" s="209"/>
      <c r="G31" s="207">
        <f t="shared" si="3"/>
        <v>-1</v>
      </c>
      <c r="H31" s="213">
        <v>57.9942</v>
      </c>
      <c r="I31" s="209"/>
      <c r="J31" s="207">
        <f t="shared" si="4"/>
        <v>-1</v>
      </c>
      <c r="K31" s="213">
        <v>40.148</v>
      </c>
      <c r="L31" s="244"/>
      <c r="M31" s="207">
        <f t="shared" si="5"/>
        <v>-1</v>
      </c>
      <c r="N31" s="215">
        <v>7.4205</v>
      </c>
      <c r="O31" s="244"/>
      <c r="P31" s="207">
        <f t="shared" si="6"/>
        <v>-1</v>
      </c>
      <c r="Q31" s="215">
        <v>10.2588</v>
      </c>
      <c r="R31" s="244"/>
      <c r="S31" s="207">
        <f t="shared" si="7"/>
        <v>-1</v>
      </c>
      <c r="T31" s="213">
        <v>9.5121</v>
      </c>
      <c r="U31" s="244"/>
      <c r="V31" s="207">
        <f t="shared" si="8"/>
        <v>-1</v>
      </c>
      <c r="W31" s="215">
        <v>4.0093</v>
      </c>
      <c r="X31" s="244"/>
      <c r="Y31" s="207">
        <f t="shared" si="9"/>
        <v>-1</v>
      </c>
      <c r="Z31" s="287">
        <v>2.0147</v>
      </c>
      <c r="AA31" s="257"/>
      <c r="AB31" s="207">
        <f t="shared" si="10"/>
        <v>-1</v>
      </c>
      <c r="AC31" s="254">
        <f t="shared" si="0"/>
        <v>178.8995</v>
      </c>
      <c r="AD31" s="255">
        <f t="shared" si="1"/>
        <v>0</v>
      </c>
      <c r="AE31" s="207">
        <f t="shared" si="11"/>
        <v>-1</v>
      </c>
      <c r="AF31" s="254">
        <f t="shared" si="12"/>
        <v>33.2154</v>
      </c>
      <c r="AG31" s="255">
        <f t="shared" si="13"/>
        <v>0</v>
      </c>
      <c r="AH31" s="207">
        <f t="shared" si="14"/>
        <v>-1</v>
      </c>
      <c r="AI31" s="271">
        <f t="shared" si="15"/>
        <v>212.1149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37.4848</v>
      </c>
      <c r="C32" s="206"/>
      <c r="D32" s="212">
        <f t="shared" si="2"/>
        <v>-1</v>
      </c>
      <c r="E32" s="213">
        <v>43.4287</v>
      </c>
      <c r="F32" s="209"/>
      <c r="G32" s="207">
        <f t="shared" si="3"/>
        <v>-1</v>
      </c>
      <c r="H32" s="213">
        <v>55.553</v>
      </c>
      <c r="I32" s="209"/>
      <c r="J32" s="207">
        <f t="shared" si="4"/>
        <v>-1</v>
      </c>
      <c r="K32" s="213">
        <v>41.146</v>
      </c>
      <c r="L32" s="244"/>
      <c r="M32" s="207">
        <f t="shared" si="5"/>
        <v>-1</v>
      </c>
      <c r="N32" s="215">
        <v>7.0131</v>
      </c>
      <c r="O32" s="244"/>
      <c r="P32" s="207">
        <f t="shared" si="6"/>
        <v>-1</v>
      </c>
      <c r="Q32" s="215">
        <v>10.6552</v>
      </c>
      <c r="R32" s="244"/>
      <c r="S32" s="207">
        <f t="shared" si="7"/>
        <v>-1</v>
      </c>
      <c r="T32" s="213">
        <v>9.4102</v>
      </c>
      <c r="U32" s="244"/>
      <c r="V32" s="207">
        <f t="shared" si="8"/>
        <v>-1</v>
      </c>
      <c r="W32" s="215">
        <v>4</v>
      </c>
      <c r="X32" s="244"/>
      <c r="Y32" s="207">
        <f t="shared" si="9"/>
        <v>-1</v>
      </c>
      <c r="Z32" s="287">
        <v>2</v>
      </c>
      <c r="AA32" s="257"/>
      <c r="AB32" s="207">
        <f t="shared" si="10"/>
        <v>-1</v>
      </c>
      <c r="AC32" s="254">
        <f t="shared" si="0"/>
        <v>177.6125</v>
      </c>
      <c r="AD32" s="255">
        <f t="shared" si="1"/>
        <v>0</v>
      </c>
      <c r="AE32" s="207">
        <f t="shared" si="11"/>
        <v>-1</v>
      </c>
      <c r="AF32" s="254">
        <f t="shared" si="12"/>
        <v>33.0785</v>
      </c>
      <c r="AG32" s="255">
        <f t="shared" si="13"/>
        <v>0</v>
      </c>
      <c r="AH32" s="207">
        <f t="shared" si="14"/>
        <v>-1</v>
      </c>
      <c r="AI32" s="271">
        <f t="shared" si="15"/>
        <v>210.691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37.536</v>
      </c>
      <c r="C33" s="206"/>
      <c r="D33" s="212">
        <f t="shared" si="2"/>
        <v>-1</v>
      </c>
      <c r="E33" s="213">
        <v>43.2926</v>
      </c>
      <c r="F33" s="209"/>
      <c r="G33" s="207">
        <f t="shared" si="3"/>
        <v>-1</v>
      </c>
      <c r="H33" s="213">
        <v>58.8061</v>
      </c>
      <c r="I33" s="209"/>
      <c r="J33" s="207">
        <f t="shared" si="4"/>
        <v>-1</v>
      </c>
      <c r="K33" s="213">
        <v>40.263</v>
      </c>
      <c r="L33" s="244">
        <v>40.263</v>
      </c>
      <c r="M33" s="207">
        <f t="shared" si="5"/>
        <v>0</v>
      </c>
      <c r="N33" s="215">
        <v>7.1295</v>
      </c>
      <c r="O33" s="244"/>
      <c r="P33" s="207">
        <f t="shared" si="6"/>
        <v>-1</v>
      </c>
      <c r="Q33" s="215">
        <v>10.363</v>
      </c>
      <c r="R33" s="244"/>
      <c r="S33" s="207">
        <f t="shared" si="7"/>
        <v>-1</v>
      </c>
      <c r="T33" s="213">
        <v>9.7345</v>
      </c>
      <c r="U33" s="244"/>
      <c r="V33" s="207">
        <f t="shared" si="8"/>
        <v>-1</v>
      </c>
      <c r="W33" s="215">
        <v>3.8689</v>
      </c>
      <c r="X33" s="244"/>
      <c r="Y33" s="207">
        <f t="shared" si="9"/>
        <v>-1</v>
      </c>
      <c r="Z33" s="287">
        <v>2.2952</v>
      </c>
      <c r="AA33" s="257"/>
      <c r="AB33" s="207">
        <f t="shared" si="10"/>
        <v>-1</v>
      </c>
      <c r="AC33" s="254">
        <f t="shared" si="0"/>
        <v>179.8977</v>
      </c>
      <c r="AD33" s="255">
        <f t="shared" si="1"/>
        <v>40.263</v>
      </c>
      <c r="AE33" s="207">
        <f t="shared" si="11"/>
        <v>-0.776189467680799</v>
      </c>
      <c r="AF33" s="254">
        <f t="shared" si="12"/>
        <v>33.3911</v>
      </c>
      <c r="AG33" s="255">
        <f t="shared" si="13"/>
        <v>0</v>
      </c>
      <c r="AH33" s="207">
        <f t="shared" si="14"/>
        <v>-1</v>
      </c>
      <c r="AI33" s="271">
        <f t="shared" si="15"/>
        <v>213.2888</v>
      </c>
      <c r="AJ33" s="255">
        <f t="shared" si="15"/>
        <v>40.263</v>
      </c>
      <c r="AK33" s="207">
        <f t="shared" si="16"/>
        <v>-0.811227781299346</v>
      </c>
    </row>
    <row r="34" s="194" customFormat="1" ht="20.1" customHeight="1" spans="1:37">
      <c r="A34" s="10">
        <v>31</v>
      </c>
      <c r="B34" s="216">
        <v>37.4016</v>
      </c>
      <c r="C34" s="293"/>
      <c r="D34" s="218">
        <f t="shared" si="2"/>
        <v>-1</v>
      </c>
      <c r="E34" s="219">
        <v>43.8817</v>
      </c>
      <c r="F34" s="294"/>
      <c r="G34" s="221">
        <f t="shared" si="3"/>
        <v>-1</v>
      </c>
      <c r="H34" s="219">
        <v>55.83</v>
      </c>
      <c r="I34" s="294"/>
      <c r="J34" s="221">
        <f t="shared" si="4"/>
        <v>-1</v>
      </c>
      <c r="K34" s="219">
        <v>38.667</v>
      </c>
      <c r="L34" s="295">
        <v>38.667</v>
      </c>
      <c r="M34" s="221">
        <f t="shared" si="5"/>
        <v>0</v>
      </c>
      <c r="N34" s="216">
        <v>7.1489</v>
      </c>
      <c r="O34" s="295"/>
      <c r="P34" s="221">
        <f t="shared" si="6"/>
        <v>-1</v>
      </c>
      <c r="Q34" s="216">
        <v>9.7551</v>
      </c>
      <c r="R34" s="295"/>
      <c r="S34" s="221">
        <f t="shared" si="7"/>
        <v>-1</v>
      </c>
      <c r="T34" s="219">
        <v>9.1423</v>
      </c>
      <c r="U34" s="295"/>
      <c r="V34" s="221">
        <f t="shared" si="8"/>
        <v>-1</v>
      </c>
      <c r="W34" s="248">
        <v>3.9632</v>
      </c>
      <c r="X34" s="295"/>
      <c r="Y34" s="221">
        <f t="shared" si="9"/>
        <v>-1</v>
      </c>
      <c r="Z34" s="296">
        <v>2.1674</v>
      </c>
      <c r="AA34" s="295"/>
      <c r="AB34" s="221">
        <f t="shared" si="10"/>
        <v>-1</v>
      </c>
      <c r="AC34" s="259">
        <f t="shared" si="0"/>
        <v>175.7803</v>
      </c>
      <c r="AD34" s="260">
        <f t="shared" si="1"/>
        <v>38.667</v>
      </c>
      <c r="AE34" s="221">
        <f t="shared" si="11"/>
        <v>-0.780026544499014</v>
      </c>
      <c r="AF34" s="259">
        <f t="shared" ref="AF4:AF34" si="17">N34+Q34+T34+W34</f>
        <v>30.0095</v>
      </c>
      <c r="AG34" s="255">
        <f t="shared" si="13"/>
        <v>0</v>
      </c>
      <c r="AH34" s="221">
        <f t="shared" si="14"/>
        <v>-1</v>
      </c>
      <c r="AI34" s="272">
        <f t="shared" si="15"/>
        <v>205.7898</v>
      </c>
      <c r="AJ34" s="260">
        <f t="shared" si="15"/>
        <v>38.667</v>
      </c>
      <c r="AK34" s="221">
        <f t="shared" si="16"/>
        <v>-0.812104390013499</v>
      </c>
    </row>
    <row r="35" s="194" customFormat="1" ht="20.1" customHeight="1" spans="1:37">
      <c r="A35" s="222" t="s">
        <v>19</v>
      </c>
      <c r="B35" s="223">
        <f t="shared" ref="B35:U35" si="18">SUM(B4:B34)</f>
        <v>1160.5926</v>
      </c>
      <c r="C35" s="224">
        <f t="shared" si="18"/>
        <v>0</v>
      </c>
      <c r="D35" s="225">
        <f t="shared" si="2"/>
        <v>-1</v>
      </c>
      <c r="E35" s="210">
        <f t="shared" si="18"/>
        <v>1321.9823</v>
      </c>
      <c r="F35" s="226">
        <f t="shared" si="18"/>
        <v>0</v>
      </c>
      <c r="G35" s="225">
        <f t="shared" si="3"/>
        <v>-1</v>
      </c>
      <c r="H35" s="210">
        <f t="shared" si="18"/>
        <v>1780.3881</v>
      </c>
      <c r="I35" s="247">
        <f t="shared" si="18"/>
        <v>0</v>
      </c>
      <c r="J35" s="225">
        <f t="shared" si="4"/>
        <v>-1</v>
      </c>
      <c r="K35" s="210">
        <f t="shared" si="18"/>
        <v>1215.081</v>
      </c>
      <c r="L35" s="247">
        <f t="shared" si="18"/>
        <v>78.93</v>
      </c>
      <c r="M35" s="225">
        <f t="shared" si="5"/>
        <v>-0.935041367612529</v>
      </c>
      <c r="N35" s="210">
        <f t="shared" si="18"/>
        <v>221.8972</v>
      </c>
      <c r="O35" s="224">
        <f t="shared" si="18"/>
        <v>0</v>
      </c>
      <c r="P35" s="225">
        <f t="shared" si="6"/>
        <v>-1</v>
      </c>
      <c r="Q35" s="210">
        <f t="shared" si="18"/>
        <v>304.9121</v>
      </c>
      <c r="R35" s="224">
        <f t="shared" si="18"/>
        <v>0</v>
      </c>
      <c r="S35" s="225">
        <f t="shared" si="7"/>
        <v>-1</v>
      </c>
      <c r="T35" s="210">
        <f t="shared" si="18"/>
        <v>295.4403</v>
      </c>
      <c r="U35" s="247">
        <f t="shared" si="18"/>
        <v>0</v>
      </c>
      <c r="V35" s="225">
        <f t="shared" si="8"/>
        <v>-1</v>
      </c>
      <c r="W35" s="223">
        <f t="shared" ref="W35:X35" si="19">SUM(W4:W34)</f>
        <v>114.5619</v>
      </c>
      <c r="X35" s="249">
        <f t="shared" si="19"/>
        <v>0</v>
      </c>
      <c r="Y35" s="261">
        <f t="shared" si="9"/>
        <v>-1</v>
      </c>
      <c r="Z35" s="262">
        <f t="shared" ref="Z35" si="20">SUM(Z4:Z34)</f>
        <v>50.5858</v>
      </c>
      <c r="AA35" s="263">
        <f t="shared" ref="AA35" si="21">SUM(AA4:AA34)</f>
        <v>0</v>
      </c>
      <c r="AB35" s="261">
        <f t="shared" si="10"/>
        <v>-1</v>
      </c>
      <c r="AC35" s="210">
        <f t="shared" ref="AC35:AD35" si="22">SUM(AC4:AC34)</f>
        <v>5478.044</v>
      </c>
      <c r="AD35" s="224">
        <f t="shared" si="22"/>
        <v>78.93</v>
      </c>
      <c r="AE35" s="225">
        <f t="shared" si="11"/>
        <v>-0.985591572466377</v>
      </c>
      <c r="AF35" s="210">
        <f t="shared" ref="AF35" si="23">SUM(AF4:AF34)</f>
        <v>985.2299</v>
      </c>
      <c r="AG35" s="224">
        <f t="shared" ref="AG35" si="24">SUM(AG4:AG34)</f>
        <v>0</v>
      </c>
      <c r="AH35" s="225">
        <f t="shared" si="14"/>
        <v>-1</v>
      </c>
      <c r="AI35" s="210">
        <f t="shared" ref="AI35" si="25">SUM(AI4:AI34)</f>
        <v>6463.2739</v>
      </c>
      <c r="AJ35" s="224">
        <f t="shared" ref="AJ35" si="26">SUM(AJ4:AJ34)</f>
        <v>78.93</v>
      </c>
      <c r="AK35" s="225">
        <f t="shared" si="16"/>
        <v>-0.987787922773937</v>
      </c>
    </row>
    <row r="36" s="194" customFormat="1" ht="20.1" customHeight="1" spans="1:37">
      <c r="A36" s="227" t="s">
        <v>65</v>
      </c>
      <c r="B36" s="228">
        <f t="shared" ref="B36:U36" si="27">AVERAGE(B4:B34)</f>
        <v>37.4384709677419</v>
      </c>
      <c r="C36" s="229" t="e">
        <f t="shared" si="27"/>
        <v>#DIV/0!</v>
      </c>
      <c r="D36" s="212" t="e">
        <f t="shared" si="2"/>
        <v>#DIV/0!</v>
      </c>
      <c r="E36" s="230">
        <f t="shared" si="27"/>
        <v>42.6445903225806</v>
      </c>
      <c r="F36" s="231" t="e">
        <f t="shared" si="27"/>
        <v>#DIV/0!</v>
      </c>
      <c r="G36" s="212" t="e">
        <f t="shared" si="3"/>
        <v>#DIV/0!</v>
      </c>
      <c r="H36" s="230">
        <f t="shared" si="27"/>
        <v>57.4318741935484</v>
      </c>
      <c r="I36" s="231" t="e">
        <f t="shared" si="27"/>
        <v>#DIV/0!</v>
      </c>
      <c r="J36" s="212" t="e">
        <f t="shared" si="4"/>
        <v>#DIV/0!</v>
      </c>
      <c r="K36" s="230">
        <f t="shared" si="27"/>
        <v>39.1961612903226</v>
      </c>
      <c r="L36" s="231">
        <f t="shared" si="27"/>
        <v>39.465</v>
      </c>
      <c r="M36" s="212">
        <f t="shared" si="5"/>
        <v>0.00685880200579272</v>
      </c>
      <c r="N36" s="230">
        <f t="shared" si="27"/>
        <v>7.15797419354839</v>
      </c>
      <c r="O36" s="229" t="e">
        <f t="shared" si="27"/>
        <v>#DIV/0!</v>
      </c>
      <c r="P36" s="212" t="e">
        <f t="shared" si="6"/>
        <v>#DIV/0!</v>
      </c>
      <c r="Q36" s="230">
        <f t="shared" si="27"/>
        <v>9.83587419354838</v>
      </c>
      <c r="R36" s="229" t="e">
        <f t="shared" si="27"/>
        <v>#DIV/0!</v>
      </c>
      <c r="S36" s="212" t="e">
        <f t="shared" si="7"/>
        <v>#DIV/0!</v>
      </c>
      <c r="T36" s="230">
        <f t="shared" si="27"/>
        <v>9.53033225806452</v>
      </c>
      <c r="U36" s="231" t="e">
        <f t="shared" si="27"/>
        <v>#DIV/0!</v>
      </c>
      <c r="V36" s="207" t="e">
        <f t="shared" si="8"/>
        <v>#DIV/0!</v>
      </c>
      <c r="W36" s="215">
        <f t="shared" ref="W36:X36" si="28">AVERAGE(W4:W34)</f>
        <v>3.69554516129032</v>
      </c>
      <c r="X36" s="244" t="e">
        <f t="shared" si="28"/>
        <v>#DIV/0!</v>
      </c>
      <c r="Y36" s="264" t="e">
        <f t="shared" si="9"/>
        <v>#DIV/0!</v>
      </c>
      <c r="Z36" s="265">
        <f t="shared" ref="Z36:AA36" si="29">AVERAGE(Z4:Z34)</f>
        <v>1.6318</v>
      </c>
      <c r="AA36" s="266" t="e">
        <f t="shared" si="29"/>
        <v>#DIV/0!</v>
      </c>
      <c r="AB36" s="264" t="e">
        <f t="shared" si="10"/>
        <v>#DIV/0!</v>
      </c>
      <c r="AC36" s="230">
        <f t="shared" ref="AC36" si="30">AVERAGE(AC4:AC34)</f>
        <v>176.711096774194</v>
      </c>
      <c r="AD36" s="229">
        <f t="shared" ref="AD36" si="31">AVERAGE(AD4:AD34)</f>
        <v>2.54612903225806</v>
      </c>
      <c r="AE36" s="212">
        <f t="shared" si="11"/>
        <v>-0.985591572466377</v>
      </c>
      <c r="AF36" s="230">
        <f t="shared" ref="AF36" si="32">AVERAGE(AF4:AF34)</f>
        <v>31.7816096774194</v>
      </c>
      <c r="AG36" s="229">
        <f t="shared" ref="AG36" si="33">AVERAGE(AG4:AG34)</f>
        <v>0</v>
      </c>
      <c r="AH36" s="212">
        <f t="shared" si="14"/>
        <v>-1</v>
      </c>
      <c r="AI36" s="230">
        <f t="shared" ref="AI36" si="34">AVERAGE(AI4:AI34)</f>
        <v>208.492706451613</v>
      </c>
      <c r="AJ36" s="229">
        <f t="shared" ref="AJ36" si="35">AVERAGE(AJ4:AJ34)</f>
        <v>2.54612903225806</v>
      </c>
      <c r="AK36" s="207">
        <f t="shared" si="16"/>
        <v>-0.987787922773937</v>
      </c>
    </row>
    <row r="37" s="194" customFormat="1" ht="20.1" customHeight="1" spans="1:37">
      <c r="A37" s="232" t="s">
        <v>66</v>
      </c>
      <c r="B37" s="228">
        <f t="shared" ref="B37:U37" si="36">MAX(B4:B34)</f>
        <v>38.6892</v>
      </c>
      <c r="C37" s="229">
        <f t="shared" si="36"/>
        <v>0</v>
      </c>
      <c r="D37" s="212">
        <f t="shared" si="2"/>
        <v>-1</v>
      </c>
      <c r="E37" s="230">
        <f t="shared" si="36"/>
        <v>47.1873</v>
      </c>
      <c r="F37" s="231">
        <f t="shared" si="36"/>
        <v>0</v>
      </c>
      <c r="G37" s="212">
        <f t="shared" si="3"/>
        <v>-1</v>
      </c>
      <c r="H37" s="230">
        <f t="shared" si="36"/>
        <v>62.3655</v>
      </c>
      <c r="I37" s="231">
        <f t="shared" si="36"/>
        <v>0</v>
      </c>
      <c r="J37" s="212">
        <f t="shared" si="4"/>
        <v>-1</v>
      </c>
      <c r="K37" s="230">
        <f t="shared" si="36"/>
        <v>44.371</v>
      </c>
      <c r="L37" s="231">
        <f t="shared" si="36"/>
        <v>40.263</v>
      </c>
      <c r="M37" s="212">
        <f t="shared" si="5"/>
        <v>-0.0925829933965879</v>
      </c>
      <c r="N37" s="230">
        <f t="shared" si="36"/>
        <v>7.6145</v>
      </c>
      <c r="O37" s="229">
        <f t="shared" si="36"/>
        <v>0</v>
      </c>
      <c r="P37" s="212">
        <f t="shared" si="6"/>
        <v>-1</v>
      </c>
      <c r="Q37" s="230">
        <f t="shared" si="36"/>
        <v>10.9321</v>
      </c>
      <c r="R37" s="229">
        <f t="shared" si="36"/>
        <v>0</v>
      </c>
      <c r="S37" s="212">
        <f t="shared" si="7"/>
        <v>-1</v>
      </c>
      <c r="T37" s="230">
        <f t="shared" si="36"/>
        <v>10.2998</v>
      </c>
      <c r="U37" s="231">
        <f t="shared" si="36"/>
        <v>0</v>
      </c>
      <c r="V37" s="207">
        <f t="shared" si="8"/>
        <v>-1</v>
      </c>
      <c r="W37" s="215">
        <f t="shared" ref="W37:X37" si="37">MAX(W4:W34)</f>
        <v>4.1467</v>
      </c>
      <c r="X37" s="244">
        <f t="shared" si="37"/>
        <v>0</v>
      </c>
      <c r="Y37" s="264">
        <f t="shared" si="9"/>
        <v>-1</v>
      </c>
      <c r="Z37" s="265">
        <f t="shared" ref="Z37:AA37" si="38">MAX(Z4:Z34)</f>
        <v>2.2952</v>
      </c>
      <c r="AA37" s="266">
        <f t="shared" si="38"/>
        <v>0</v>
      </c>
      <c r="AB37" s="264">
        <f t="shared" si="10"/>
        <v>-1</v>
      </c>
      <c r="AC37" s="230">
        <f t="shared" ref="AC37" si="39">MAX(AC4:AC34)</f>
        <v>190.5886</v>
      </c>
      <c r="AD37" s="229">
        <f t="shared" ref="AD37" si="40">MAX(AD4:AD34)</f>
        <v>40.263</v>
      </c>
      <c r="AE37" s="212">
        <f t="shared" si="11"/>
        <v>-0.788743922773975</v>
      </c>
      <c r="AF37" s="230">
        <f t="shared" ref="AF37" si="41">MAX(AF4:AF34)</f>
        <v>33.846</v>
      </c>
      <c r="AG37" s="229">
        <f t="shared" ref="AG37" si="42">MAX(AG4:AG34)</f>
        <v>0</v>
      </c>
      <c r="AH37" s="212">
        <f t="shared" si="14"/>
        <v>-1</v>
      </c>
      <c r="AI37" s="230">
        <f t="shared" ref="AI37" si="43">MAX(AI4:AI34)</f>
        <v>223.5515</v>
      </c>
      <c r="AJ37" s="229">
        <f t="shared" ref="AJ37" si="44">MAX(AJ4:AJ34)</f>
        <v>40.263</v>
      </c>
      <c r="AK37" s="207">
        <f t="shared" si="16"/>
        <v>-0.819893849962984</v>
      </c>
    </row>
    <row r="38" s="194" customFormat="1" ht="20.1" customHeight="1" spans="1:37">
      <c r="A38" s="233" t="s">
        <v>67</v>
      </c>
      <c r="B38" s="234">
        <f t="shared" ref="B38:I38" si="45">MIN(B4:B34)</f>
        <v>36.2336</v>
      </c>
      <c r="C38" s="235">
        <f t="shared" si="45"/>
        <v>0</v>
      </c>
      <c r="D38" s="236">
        <f t="shared" si="2"/>
        <v>-1</v>
      </c>
      <c r="E38" s="237">
        <f t="shared" si="45"/>
        <v>36.7</v>
      </c>
      <c r="F38" s="238">
        <f t="shared" si="45"/>
        <v>0</v>
      </c>
      <c r="G38" s="236">
        <f t="shared" si="3"/>
        <v>-1</v>
      </c>
      <c r="H38" s="237">
        <f t="shared" si="45"/>
        <v>51.4085</v>
      </c>
      <c r="I38" s="238">
        <f t="shared" si="45"/>
        <v>0</v>
      </c>
      <c r="J38" s="236">
        <f t="shared" si="4"/>
        <v>-1</v>
      </c>
      <c r="K38" s="237">
        <f t="shared" ref="K38:AD38" si="46">MIN(K4:K34)</f>
        <v>34.171</v>
      </c>
      <c r="L38" s="238">
        <f t="shared" si="46"/>
        <v>38.667</v>
      </c>
      <c r="M38" s="236">
        <f t="shared" si="5"/>
        <v>0.131573556524538</v>
      </c>
      <c r="N38" s="237">
        <f t="shared" si="46"/>
        <v>6.4311</v>
      </c>
      <c r="O38" s="235">
        <f t="shared" si="46"/>
        <v>0</v>
      </c>
      <c r="P38" s="236">
        <f t="shared" si="6"/>
        <v>-1</v>
      </c>
      <c r="Q38" s="237">
        <f t="shared" si="46"/>
        <v>8.3337</v>
      </c>
      <c r="R38" s="235">
        <f t="shared" si="46"/>
        <v>0</v>
      </c>
      <c r="S38" s="236">
        <f t="shared" si="7"/>
        <v>-1</v>
      </c>
      <c r="T38" s="237">
        <f t="shared" si="46"/>
        <v>8.4187</v>
      </c>
      <c r="U38" s="238">
        <f t="shared" si="46"/>
        <v>0</v>
      </c>
      <c r="V38" s="250">
        <f t="shared" si="8"/>
        <v>-1</v>
      </c>
      <c r="W38" s="251">
        <f t="shared" ref="W38:X38" si="47">MIN(W4:W34)</f>
        <v>2.9654</v>
      </c>
      <c r="X38" s="252">
        <f t="shared" si="47"/>
        <v>0</v>
      </c>
      <c r="Y38" s="267">
        <f t="shared" si="9"/>
        <v>-1</v>
      </c>
      <c r="Z38" s="268">
        <f t="shared" ref="Z38:AA38" si="48">MIN(Z4:Z34)</f>
        <v>0.8334</v>
      </c>
      <c r="AA38" s="269">
        <f t="shared" si="48"/>
        <v>0</v>
      </c>
      <c r="AB38" s="267">
        <f t="shared" si="10"/>
        <v>-1</v>
      </c>
      <c r="AC38" s="237">
        <f t="shared" ref="AC38" si="49">MIN(AC4:AC34)</f>
        <v>160.3891</v>
      </c>
      <c r="AD38" s="235">
        <f t="shared" si="46"/>
        <v>0</v>
      </c>
      <c r="AE38" s="236">
        <f t="shared" si="11"/>
        <v>-1</v>
      </c>
      <c r="AF38" s="237">
        <f t="shared" ref="AF38" si="50">MIN(AF4:AF34)</f>
        <v>28.6851</v>
      </c>
      <c r="AG38" s="235">
        <f t="shared" ref="AG38" si="51">MIN(AG4:AG34)</f>
        <v>0</v>
      </c>
      <c r="AH38" s="236">
        <f t="shared" si="14"/>
        <v>-1</v>
      </c>
      <c r="AI38" s="237">
        <f t="shared" ref="AI38:AJ38" si="52">MIN(AI4:AI34)</f>
        <v>189.097</v>
      </c>
      <c r="AJ38" s="235">
        <f t="shared" si="52"/>
        <v>0</v>
      </c>
      <c r="AK38" s="250">
        <f t="shared" si="16"/>
        <v>-1</v>
      </c>
    </row>
    <row r="40" spans="36:36">
      <c r="AJ40" s="297"/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AK38"/>
  <sheetViews>
    <sheetView zoomScale="115" zoomScaleNormal="115" workbookViewId="0">
      <pane xSplit="1" ySplit="3" topLeftCell="B4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4.3333333333333" style="77" customWidth="1"/>
    <col min="2" max="9" width="7.66666666666667" style="77" customWidth="1"/>
    <col min="10" max="10" width="9.44166666666667" style="77" customWidth="1"/>
    <col min="11" max="11" width="9" style="77" customWidth="1"/>
    <col min="12" max="12" width="9.10833333333333" style="77" customWidth="1"/>
    <col min="13" max="13" width="9" style="77" customWidth="1"/>
    <col min="14" max="18" width="7.66666666666667" style="77" customWidth="1"/>
    <col min="19" max="19" width="9.21666666666667" style="77" customWidth="1"/>
    <col min="20" max="21" width="7.66666666666667" style="77" customWidth="1"/>
    <col min="22" max="22" width="9.21666666666667" style="77" customWidth="1"/>
    <col min="23" max="23" width="7.66666666666667" style="77" customWidth="1"/>
    <col min="24" max="24" width="8.66666666666667" style="77" customWidth="1"/>
    <col min="25" max="25" width="9.10833333333333" style="77" customWidth="1"/>
    <col min="26" max="26" width="9.44166666666667" style="77" customWidth="1"/>
    <col min="27" max="27" width="7.66666666666667" style="77" customWidth="1"/>
    <col min="28" max="28" width="9.10833333333333" style="77" customWidth="1"/>
    <col min="29" max="29" width="11" style="77" customWidth="1"/>
    <col min="30" max="30" width="7.66666666666667" style="77" customWidth="1"/>
    <col min="31" max="31" width="8.66666666666667" style="77" customWidth="1"/>
    <col min="32" max="32" width="9.66666666666667" style="77" customWidth="1"/>
    <col min="33" max="33" width="8.44166666666667" style="77" customWidth="1"/>
    <col min="34" max="34" width="8.775" style="77" customWidth="1"/>
  </cols>
  <sheetData>
    <row r="1" s="89" customFormat="1" ht="48.75" customHeight="1" spans="1:37">
      <c r="A1" s="2" t="s">
        <v>73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80"/>
      <c r="X1" s="280"/>
      <c r="Y1" s="280"/>
      <c r="Z1" s="280"/>
      <c r="AA1" s="280"/>
      <c r="AB1" s="280"/>
      <c r="AC1" s="280"/>
      <c r="AD1" s="280"/>
      <c r="AE1" s="280"/>
      <c r="AF1" s="2"/>
      <c r="AG1" s="2"/>
      <c r="AH1" s="2"/>
      <c r="AI1" s="2"/>
      <c r="AJ1" s="2"/>
      <c r="AK1" s="194"/>
    </row>
    <row r="2" s="191" customFormat="1" ht="34.5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1" t="s">
        <v>59</v>
      </c>
      <c r="X2" s="242"/>
      <c r="Y2" s="242"/>
      <c r="Z2" s="241" t="s">
        <v>60</v>
      </c>
      <c r="AA2" s="242"/>
      <c r="AB2" s="242"/>
      <c r="AC2" s="242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2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70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37.6684</v>
      </c>
      <c r="C4" s="206"/>
      <c r="D4" s="207">
        <f>(C4-B4)/B4</f>
        <v>-1</v>
      </c>
      <c r="E4" s="208">
        <v>42.1116</v>
      </c>
      <c r="F4" s="209"/>
      <c r="G4" s="207">
        <f>(F4-E4)/E4</f>
        <v>-1</v>
      </c>
      <c r="H4" s="210">
        <v>58.5538</v>
      </c>
      <c r="I4" s="209"/>
      <c r="J4" s="207">
        <f>(I4-H4)/H4</f>
        <v>-1</v>
      </c>
      <c r="K4" s="208">
        <v>39.498</v>
      </c>
      <c r="L4" s="244"/>
      <c r="M4" s="207">
        <f>(L4-K4)/K4</f>
        <v>-1</v>
      </c>
      <c r="N4" s="245">
        <v>7.3235</v>
      </c>
      <c r="O4" s="244"/>
      <c r="P4" s="207">
        <f>(O4-N4)/N4</f>
        <v>-1</v>
      </c>
      <c r="Q4" s="223">
        <v>9.4469</v>
      </c>
      <c r="R4" s="244"/>
      <c r="S4" s="207">
        <f>(R4-Q4)/Q4</f>
        <v>-1</v>
      </c>
      <c r="T4" s="208">
        <v>9.2702</v>
      </c>
      <c r="U4" s="244"/>
      <c r="V4" s="207">
        <f>(U4-T4)/T4</f>
        <v>-1</v>
      </c>
      <c r="W4" s="245">
        <v>4.2206</v>
      </c>
      <c r="X4" s="244"/>
      <c r="Y4" s="264">
        <f>(X4-W4)/W4</f>
        <v>-1</v>
      </c>
      <c r="Z4" s="286">
        <v>2.0853</v>
      </c>
      <c r="AA4" s="244"/>
      <c r="AB4" s="264">
        <f>(AA4-Z4)/Z4</f>
        <v>-1</v>
      </c>
      <c r="AC4" s="254">
        <f t="shared" ref="AC4:AC33" si="0">B4+E4+H4+K4</f>
        <v>177.8318</v>
      </c>
      <c r="AD4" s="255">
        <f t="shared" ref="AD4:AD33" si="1">C4+F4+I4+L4</f>
        <v>0</v>
      </c>
      <c r="AE4" s="207">
        <f>(AD4-AC4)/AC4</f>
        <v>-1</v>
      </c>
      <c r="AF4" s="254">
        <f>N4+Q4+T4+W4+Z4</f>
        <v>32.3465</v>
      </c>
      <c r="AG4" s="255">
        <f>O4+R4+U4+X4+AA4</f>
        <v>0</v>
      </c>
      <c r="AH4" s="207">
        <f>(AG4-AF4)/AF4</f>
        <v>-1</v>
      </c>
      <c r="AI4" s="271">
        <f>AC4+AF4</f>
        <v>210.1783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38.0384</v>
      </c>
      <c r="C5" s="206"/>
      <c r="D5" s="212">
        <f t="shared" ref="D5:D38" si="2">(C5-B5)/B5</f>
        <v>-1</v>
      </c>
      <c r="E5" s="213">
        <v>42.1196</v>
      </c>
      <c r="F5" s="209"/>
      <c r="G5" s="207">
        <f t="shared" ref="G5:G38" si="3">(F5-E5)/E5</f>
        <v>-1</v>
      </c>
      <c r="H5" s="213">
        <v>55.0968</v>
      </c>
      <c r="I5" s="209"/>
      <c r="J5" s="207">
        <f t="shared" ref="J5:J38" si="4">(I5-H5)/H5</f>
        <v>-1</v>
      </c>
      <c r="K5" s="213">
        <v>38.369</v>
      </c>
      <c r="L5" s="244"/>
      <c r="M5" s="207">
        <f t="shared" ref="M5:M38" si="5">(L5-K5)/K5</f>
        <v>-1</v>
      </c>
      <c r="N5" s="215">
        <v>7.2168</v>
      </c>
      <c r="O5" s="244"/>
      <c r="P5" s="207">
        <f t="shared" ref="P5:P38" si="6">(O5-N5)/N5</f>
        <v>-1</v>
      </c>
      <c r="Q5" s="215">
        <v>9.2928</v>
      </c>
      <c r="R5" s="244"/>
      <c r="S5" s="207">
        <f t="shared" ref="S5:S38" si="7">(R5-Q5)/Q5</f>
        <v>-1</v>
      </c>
      <c r="T5" s="213">
        <v>9.2229</v>
      </c>
      <c r="U5" s="244"/>
      <c r="V5" s="207">
        <f t="shared" ref="V5:V38" si="8">(U5-T5)/T5</f>
        <v>-1</v>
      </c>
      <c r="W5" s="215">
        <v>3.8343</v>
      </c>
      <c r="X5" s="244"/>
      <c r="Y5" s="264">
        <f t="shared" ref="Y5:Y38" si="9">(X5-W5)/W5</f>
        <v>-1</v>
      </c>
      <c r="Z5" s="287">
        <v>2.0347</v>
      </c>
      <c r="AA5" s="257"/>
      <c r="AB5" s="264">
        <f t="shared" ref="AB5:AB34" si="10">(AA5-Z5)/Z5</f>
        <v>-1</v>
      </c>
      <c r="AC5" s="254">
        <f t="shared" si="0"/>
        <v>173.6238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31.6015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205.2253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37.7152</v>
      </c>
      <c r="C6" s="206"/>
      <c r="D6" s="212">
        <f t="shared" si="2"/>
        <v>-1</v>
      </c>
      <c r="E6" s="214">
        <v>42.7219</v>
      </c>
      <c r="F6" s="209"/>
      <c r="G6" s="207">
        <f t="shared" si="3"/>
        <v>-1</v>
      </c>
      <c r="H6" s="214">
        <v>56.9928</v>
      </c>
      <c r="I6" s="209"/>
      <c r="J6" s="207">
        <f t="shared" si="4"/>
        <v>-1</v>
      </c>
      <c r="K6" s="214">
        <v>39.082</v>
      </c>
      <c r="L6" s="244"/>
      <c r="M6" s="207">
        <f t="shared" si="5"/>
        <v>-1</v>
      </c>
      <c r="N6" s="211">
        <v>7.5272</v>
      </c>
      <c r="O6" s="244"/>
      <c r="P6" s="207">
        <f t="shared" si="6"/>
        <v>-1</v>
      </c>
      <c r="Q6" s="211">
        <v>9.6187</v>
      </c>
      <c r="R6" s="244"/>
      <c r="S6" s="207">
        <f t="shared" si="7"/>
        <v>-1</v>
      </c>
      <c r="T6" s="214">
        <v>9.2129</v>
      </c>
      <c r="U6" s="244"/>
      <c r="V6" s="207">
        <f t="shared" si="8"/>
        <v>-1</v>
      </c>
      <c r="W6" s="211">
        <v>3.9112</v>
      </c>
      <c r="X6" s="244"/>
      <c r="Y6" s="264">
        <f t="shared" si="9"/>
        <v>-1</v>
      </c>
      <c r="Z6" s="288">
        <v>2.1754</v>
      </c>
      <c r="AA6" s="257"/>
      <c r="AB6" s="264">
        <f t="shared" si="10"/>
        <v>-1</v>
      </c>
      <c r="AC6" s="254">
        <f t="shared" si="0"/>
        <v>176.5119</v>
      </c>
      <c r="AD6" s="255">
        <f t="shared" si="1"/>
        <v>0</v>
      </c>
      <c r="AE6" s="207">
        <f t="shared" si="11"/>
        <v>-1</v>
      </c>
      <c r="AF6" s="254">
        <f t="shared" si="12"/>
        <v>32.4454</v>
      </c>
      <c r="AG6" s="255">
        <f t="shared" si="13"/>
        <v>0</v>
      </c>
      <c r="AH6" s="207">
        <f t="shared" si="14"/>
        <v>-1</v>
      </c>
      <c r="AI6" s="271">
        <f t="shared" si="15"/>
        <v>208.9573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37.3632</v>
      </c>
      <c r="C7" s="206"/>
      <c r="D7" s="212">
        <f t="shared" si="2"/>
        <v>-1</v>
      </c>
      <c r="E7" s="213">
        <v>44.773</v>
      </c>
      <c r="F7" s="209"/>
      <c r="G7" s="207">
        <f t="shared" si="3"/>
        <v>-1</v>
      </c>
      <c r="H7" s="213">
        <v>61.5225</v>
      </c>
      <c r="I7" s="209"/>
      <c r="J7" s="207">
        <f t="shared" si="4"/>
        <v>-1</v>
      </c>
      <c r="K7" s="213">
        <v>40.842</v>
      </c>
      <c r="L7" s="244"/>
      <c r="M7" s="207">
        <f t="shared" si="5"/>
        <v>-1</v>
      </c>
      <c r="N7" s="215">
        <v>7.4496</v>
      </c>
      <c r="O7" s="244"/>
      <c r="P7" s="207">
        <f t="shared" si="6"/>
        <v>-1</v>
      </c>
      <c r="Q7" s="215">
        <v>10.4502</v>
      </c>
      <c r="R7" s="244"/>
      <c r="S7" s="207">
        <f t="shared" si="7"/>
        <v>-1</v>
      </c>
      <c r="T7" s="213">
        <v>9.5266</v>
      </c>
      <c r="U7" s="244"/>
      <c r="V7" s="207">
        <f t="shared" si="8"/>
        <v>-1</v>
      </c>
      <c r="W7" s="215">
        <v>4.4168</v>
      </c>
      <c r="X7" s="244"/>
      <c r="Y7" s="264">
        <f t="shared" si="9"/>
        <v>-1</v>
      </c>
      <c r="Z7" s="287">
        <v>2.3976</v>
      </c>
      <c r="AA7" s="257"/>
      <c r="AB7" s="264">
        <f t="shared" si="10"/>
        <v>-1</v>
      </c>
      <c r="AC7" s="254">
        <f t="shared" si="0"/>
        <v>184.5007</v>
      </c>
      <c r="AD7" s="255">
        <f t="shared" si="1"/>
        <v>0</v>
      </c>
      <c r="AE7" s="207">
        <f t="shared" si="11"/>
        <v>-1</v>
      </c>
      <c r="AF7" s="254">
        <f t="shared" si="12"/>
        <v>34.2408</v>
      </c>
      <c r="AG7" s="255">
        <f t="shared" si="13"/>
        <v>0</v>
      </c>
      <c r="AH7" s="207">
        <f t="shared" si="14"/>
        <v>-1</v>
      </c>
      <c r="AI7" s="271">
        <f t="shared" si="15"/>
        <v>218.7415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37.0956</v>
      </c>
      <c r="C8" s="206"/>
      <c r="D8" s="212">
        <f t="shared" si="2"/>
        <v>-1</v>
      </c>
      <c r="E8" s="213">
        <v>44.3789</v>
      </c>
      <c r="F8" s="209"/>
      <c r="G8" s="207">
        <f t="shared" si="3"/>
        <v>-1</v>
      </c>
      <c r="H8" s="213">
        <v>62.659</v>
      </c>
      <c r="I8" s="209"/>
      <c r="J8" s="207">
        <f t="shared" si="4"/>
        <v>-1</v>
      </c>
      <c r="K8" s="213">
        <v>42.442</v>
      </c>
      <c r="L8" s="244"/>
      <c r="M8" s="207">
        <f t="shared" si="5"/>
        <v>-1</v>
      </c>
      <c r="N8" s="215">
        <v>7.5854</v>
      </c>
      <c r="O8" s="244"/>
      <c r="P8" s="207">
        <f t="shared" si="6"/>
        <v>-1</v>
      </c>
      <c r="Q8" s="215">
        <v>10.6198</v>
      </c>
      <c r="R8" s="244"/>
      <c r="S8" s="207">
        <f t="shared" si="7"/>
        <v>-1</v>
      </c>
      <c r="T8" s="213">
        <v>9.9588</v>
      </c>
      <c r="U8" s="244"/>
      <c r="V8" s="207">
        <f t="shared" si="8"/>
        <v>-1</v>
      </c>
      <c r="W8" s="215">
        <v>4.5604</v>
      </c>
      <c r="X8" s="244"/>
      <c r="Y8" s="264">
        <f t="shared" si="9"/>
        <v>-1</v>
      </c>
      <c r="Z8" s="287">
        <v>2.3563</v>
      </c>
      <c r="AA8" s="257"/>
      <c r="AB8" s="264">
        <f t="shared" si="10"/>
        <v>-1</v>
      </c>
      <c r="AC8" s="254">
        <f t="shared" si="0"/>
        <v>186.5755</v>
      </c>
      <c r="AD8" s="255">
        <f t="shared" si="1"/>
        <v>0</v>
      </c>
      <c r="AE8" s="207">
        <f t="shared" si="11"/>
        <v>-1</v>
      </c>
      <c r="AF8" s="254">
        <f t="shared" si="12"/>
        <v>35.0807</v>
      </c>
      <c r="AG8" s="255">
        <f t="shared" si="13"/>
        <v>0</v>
      </c>
      <c r="AH8" s="207">
        <f t="shared" si="14"/>
        <v>-1</v>
      </c>
      <c r="AI8" s="271">
        <f t="shared" si="15"/>
        <v>221.6562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38.1888</v>
      </c>
      <c r="C9" s="206"/>
      <c r="D9" s="212">
        <f t="shared" si="2"/>
        <v>-1</v>
      </c>
      <c r="E9" s="213">
        <v>45.4061</v>
      </c>
      <c r="F9" s="209"/>
      <c r="G9" s="207">
        <f t="shared" si="3"/>
        <v>-1</v>
      </c>
      <c r="H9" s="213">
        <v>62.6292</v>
      </c>
      <c r="I9" s="209"/>
      <c r="J9" s="207">
        <f t="shared" si="4"/>
        <v>-1</v>
      </c>
      <c r="K9" s="213">
        <v>43.33</v>
      </c>
      <c r="L9" s="244"/>
      <c r="M9" s="207">
        <f t="shared" si="5"/>
        <v>-1</v>
      </c>
      <c r="N9" s="215">
        <v>7.8182</v>
      </c>
      <c r="O9" s="244"/>
      <c r="P9" s="207">
        <f t="shared" si="6"/>
        <v>-1</v>
      </c>
      <c r="Q9" s="215">
        <v>10.9525</v>
      </c>
      <c r="R9" s="244"/>
      <c r="S9" s="207">
        <f t="shared" si="7"/>
        <v>-1</v>
      </c>
      <c r="T9" s="213">
        <v>10.4959</v>
      </c>
      <c r="U9" s="244"/>
      <c r="V9" s="207">
        <f t="shared" si="8"/>
        <v>-1</v>
      </c>
      <c r="W9" s="215">
        <v>4.6854</v>
      </c>
      <c r="X9" s="244"/>
      <c r="Y9" s="264">
        <f t="shared" si="9"/>
        <v>-1</v>
      </c>
      <c r="Z9" s="287">
        <v>2.2472</v>
      </c>
      <c r="AA9" s="257"/>
      <c r="AB9" s="264">
        <f t="shared" si="10"/>
        <v>-1</v>
      </c>
      <c r="AC9" s="254">
        <f t="shared" si="0"/>
        <v>189.5541</v>
      </c>
      <c r="AD9" s="255">
        <f t="shared" si="1"/>
        <v>0</v>
      </c>
      <c r="AE9" s="207">
        <f t="shared" si="11"/>
        <v>-1</v>
      </c>
      <c r="AF9" s="254">
        <f t="shared" si="12"/>
        <v>36.1992</v>
      </c>
      <c r="AG9" s="255">
        <f t="shared" si="13"/>
        <v>0</v>
      </c>
      <c r="AH9" s="207">
        <f t="shared" si="14"/>
        <v>-1</v>
      </c>
      <c r="AI9" s="271">
        <f t="shared" si="15"/>
        <v>225.7533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37.6704</v>
      </c>
      <c r="C10" s="206"/>
      <c r="D10" s="212">
        <f t="shared" si="2"/>
        <v>-1</v>
      </c>
      <c r="E10" s="213">
        <v>44.8639</v>
      </c>
      <c r="F10" s="209"/>
      <c r="G10" s="207">
        <f t="shared" si="3"/>
        <v>-1</v>
      </c>
      <c r="H10" s="213">
        <v>59.4209</v>
      </c>
      <c r="I10" s="209"/>
      <c r="J10" s="207">
        <f t="shared" si="4"/>
        <v>-1</v>
      </c>
      <c r="K10" s="213">
        <v>41.133</v>
      </c>
      <c r="L10" s="244"/>
      <c r="M10" s="207">
        <f t="shared" si="5"/>
        <v>-1</v>
      </c>
      <c r="N10" s="215">
        <v>7.2071</v>
      </c>
      <c r="O10" s="244"/>
      <c r="P10" s="207">
        <f t="shared" si="6"/>
        <v>-1</v>
      </c>
      <c r="Q10" s="215">
        <v>10.5676</v>
      </c>
      <c r="R10" s="244"/>
      <c r="S10" s="207">
        <f t="shared" si="7"/>
        <v>-1</v>
      </c>
      <c r="T10" s="213">
        <v>9.8191</v>
      </c>
      <c r="U10" s="244"/>
      <c r="V10" s="207">
        <f t="shared" si="8"/>
        <v>-1</v>
      </c>
      <c r="W10" s="215">
        <v>4.245</v>
      </c>
      <c r="X10" s="244"/>
      <c r="Y10" s="264">
        <f t="shared" si="9"/>
        <v>-1</v>
      </c>
      <c r="Z10" s="287">
        <v>2.2023</v>
      </c>
      <c r="AA10" s="257"/>
      <c r="AB10" s="264">
        <f t="shared" si="10"/>
        <v>-1</v>
      </c>
      <c r="AC10" s="254">
        <f t="shared" si="0"/>
        <v>183.0882</v>
      </c>
      <c r="AD10" s="255">
        <f t="shared" si="1"/>
        <v>0</v>
      </c>
      <c r="AE10" s="207">
        <f t="shared" si="11"/>
        <v>-1</v>
      </c>
      <c r="AF10" s="254">
        <f t="shared" si="12"/>
        <v>34.0411</v>
      </c>
      <c r="AG10" s="255">
        <f t="shared" si="13"/>
        <v>0</v>
      </c>
      <c r="AH10" s="207">
        <f t="shared" si="14"/>
        <v>-1</v>
      </c>
      <c r="AI10" s="271">
        <f t="shared" si="15"/>
        <v>217.1293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37.1904</v>
      </c>
      <c r="C11" s="206"/>
      <c r="D11" s="212">
        <f t="shared" si="2"/>
        <v>-1</v>
      </c>
      <c r="E11" s="213">
        <v>44.889</v>
      </c>
      <c r="F11" s="209"/>
      <c r="G11" s="207">
        <f t="shared" si="3"/>
        <v>-1</v>
      </c>
      <c r="H11" s="213">
        <v>59.5887</v>
      </c>
      <c r="I11" s="209"/>
      <c r="J11" s="207">
        <f t="shared" si="4"/>
        <v>-1</v>
      </c>
      <c r="K11" s="213">
        <v>40.596</v>
      </c>
      <c r="L11" s="244"/>
      <c r="M11" s="207">
        <f t="shared" si="5"/>
        <v>-1</v>
      </c>
      <c r="N11" s="215">
        <v>7.6339</v>
      </c>
      <c r="O11" s="244"/>
      <c r="P11" s="207">
        <f t="shared" si="6"/>
        <v>-1</v>
      </c>
      <c r="Q11" s="215">
        <v>9.8455</v>
      </c>
      <c r="R11" s="244"/>
      <c r="S11" s="207">
        <f t="shared" si="7"/>
        <v>-1</v>
      </c>
      <c r="T11" s="213">
        <v>9.6248</v>
      </c>
      <c r="U11" s="244"/>
      <c r="V11" s="207">
        <f t="shared" si="8"/>
        <v>-1</v>
      </c>
      <c r="W11" s="215">
        <v>5.957</v>
      </c>
      <c r="X11" s="244"/>
      <c r="Y11" s="264">
        <f t="shared" si="9"/>
        <v>-1</v>
      </c>
      <c r="Z11" s="287">
        <v>2.2104</v>
      </c>
      <c r="AA11" s="257"/>
      <c r="AB11" s="264">
        <f t="shared" si="10"/>
        <v>-1</v>
      </c>
      <c r="AC11" s="254">
        <f t="shared" si="0"/>
        <v>182.2641</v>
      </c>
      <c r="AD11" s="255">
        <f t="shared" si="1"/>
        <v>0</v>
      </c>
      <c r="AE11" s="207">
        <f t="shared" si="11"/>
        <v>-1</v>
      </c>
      <c r="AF11" s="254">
        <f t="shared" si="12"/>
        <v>35.2716</v>
      </c>
      <c r="AG11" s="255">
        <f t="shared" si="13"/>
        <v>0</v>
      </c>
      <c r="AH11" s="207">
        <f t="shared" si="14"/>
        <v>-1</v>
      </c>
      <c r="AI11" s="271">
        <f t="shared" si="15"/>
        <v>217.5357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37.1948</v>
      </c>
      <c r="C12" s="206"/>
      <c r="D12" s="212">
        <f t="shared" si="2"/>
        <v>-1</v>
      </c>
      <c r="E12" s="213">
        <v>44.0208</v>
      </c>
      <c r="F12" s="209"/>
      <c r="G12" s="207">
        <f t="shared" si="3"/>
        <v>-1</v>
      </c>
      <c r="H12" s="213">
        <v>60.9994</v>
      </c>
      <c r="I12" s="209"/>
      <c r="J12" s="207">
        <f t="shared" si="4"/>
        <v>-1</v>
      </c>
      <c r="K12" s="213">
        <v>40.584</v>
      </c>
      <c r="L12" s="244"/>
      <c r="M12" s="207">
        <f t="shared" si="5"/>
        <v>-1</v>
      </c>
      <c r="N12" s="215">
        <v>7.0519</v>
      </c>
      <c r="O12" s="244"/>
      <c r="P12" s="207">
        <f t="shared" si="6"/>
        <v>-1</v>
      </c>
      <c r="Q12" s="215">
        <v>10.1874</v>
      </c>
      <c r="R12" s="244"/>
      <c r="S12" s="207">
        <f t="shared" si="7"/>
        <v>-1</v>
      </c>
      <c r="T12" s="213">
        <v>9.8021</v>
      </c>
      <c r="U12" s="244"/>
      <c r="V12" s="207">
        <f t="shared" si="8"/>
        <v>-1</v>
      </c>
      <c r="W12" s="215">
        <v>4.3392</v>
      </c>
      <c r="X12" s="244"/>
      <c r="Y12" s="264">
        <f t="shared" si="9"/>
        <v>-1</v>
      </c>
      <c r="Z12" s="287">
        <v>2.4495</v>
      </c>
      <c r="AA12" s="257"/>
      <c r="AB12" s="264">
        <f t="shared" si="10"/>
        <v>-1</v>
      </c>
      <c r="AC12" s="254">
        <f t="shared" si="0"/>
        <v>182.799</v>
      </c>
      <c r="AD12" s="255">
        <f t="shared" si="1"/>
        <v>0</v>
      </c>
      <c r="AE12" s="207">
        <f t="shared" si="11"/>
        <v>-1</v>
      </c>
      <c r="AF12" s="254">
        <f t="shared" si="12"/>
        <v>33.8301</v>
      </c>
      <c r="AG12" s="255">
        <f t="shared" si="13"/>
        <v>0</v>
      </c>
      <c r="AH12" s="207">
        <f t="shared" si="14"/>
        <v>-1</v>
      </c>
      <c r="AI12" s="271">
        <f t="shared" si="15"/>
        <v>216.6291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37.4752</v>
      </c>
      <c r="C13" s="206"/>
      <c r="D13" s="212">
        <f t="shared" si="2"/>
        <v>-1</v>
      </c>
      <c r="E13" s="213">
        <v>44.5166</v>
      </c>
      <c r="F13" s="209"/>
      <c r="G13" s="207">
        <f t="shared" si="3"/>
        <v>-1</v>
      </c>
      <c r="H13" s="213">
        <v>59.9449</v>
      </c>
      <c r="I13" s="209"/>
      <c r="J13" s="207">
        <f t="shared" si="4"/>
        <v>-1</v>
      </c>
      <c r="K13" s="213">
        <v>38.861</v>
      </c>
      <c r="L13" s="244"/>
      <c r="M13" s="207">
        <f t="shared" si="5"/>
        <v>-1</v>
      </c>
      <c r="N13" s="215">
        <v>7.4205</v>
      </c>
      <c r="O13" s="244"/>
      <c r="P13" s="207">
        <f t="shared" si="6"/>
        <v>-1</v>
      </c>
      <c r="Q13" s="215">
        <v>9.9762</v>
      </c>
      <c r="R13" s="244"/>
      <c r="S13" s="207">
        <f t="shared" si="7"/>
        <v>-1</v>
      </c>
      <c r="T13" s="213">
        <v>9.4569</v>
      </c>
      <c r="U13" s="244"/>
      <c r="V13" s="207">
        <f t="shared" si="8"/>
        <v>-1</v>
      </c>
      <c r="W13" s="211">
        <v>4.1312</v>
      </c>
      <c r="X13" s="244"/>
      <c r="Y13" s="264">
        <f t="shared" si="9"/>
        <v>-1</v>
      </c>
      <c r="Z13" s="287">
        <v>2.171</v>
      </c>
      <c r="AA13" s="257"/>
      <c r="AB13" s="264">
        <f t="shared" si="10"/>
        <v>-1</v>
      </c>
      <c r="AC13" s="254">
        <f t="shared" si="0"/>
        <v>180.7977</v>
      </c>
      <c r="AD13" s="255">
        <f t="shared" si="1"/>
        <v>0</v>
      </c>
      <c r="AE13" s="207">
        <f t="shared" si="11"/>
        <v>-1</v>
      </c>
      <c r="AF13" s="254">
        <f t="shared" si="12"/>
        <v>33.1558</v>
      </c>
      <c r="AG13" s="255">
        <f t="shared" si="13"/>
        <v>0</v>
      </c>
      <c r="AH13" s="207">
        <f t="shared" si="14"/>
        <v>-1</v>
      </c>
      <c r="AI13" s="271">
        <f t="shared" si="15"/>
        <v>213.9535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37.6896</v>
      </c>
      <c r="C14" s="206"/>
      <c r="D14" s="212">
        <f t="shared" si="2"/>
        <v>-1</v>
      </c>
      <c r="E14" s="213">
        <v>46.9973</v>
      </c>
      <c r="F14" s="209"/>
      <c r="G14" s="207">
        <f t="shared" si="3"/>
        <v>-1</v>
      </c>
      <c r="H14" s="213">
        <v>63.2462</v>
      </c>
      <c r="I14" s="209"/>
      <c r="J14" s="207">
        <f t="shared" si="4"/>
        <v>-1</v>
      </c>
      <c r="K14" s="213">
        <v>41.389</v>
      </c>
      <c r="L14" s="244"/>
      <c r="M14" s="207">
        <f t="shared" si="5"/>
        <v>-1</v>
      </c>
      <c r="N14" s="215">
        <v>7.6339</v>
      </c>
      <c r="O14" s="244"/>
      <c r="P14" s="207">
        <f t="shared" si="6"/>
        <v>-1</v>
      </c>
      <c r="Q14" s="215">
        <v>10.7601</v>
      </c>
      <c r="R14" s="244"/>
      <c r="S14" s="207">
        <f t="shared" si="7"/>
        <v>-1</v>
      </c>
      <c r="T14" s="213">
        <v>10.2437</v>
      </c>
      <c r="U14" s="244"/>
      <c r="V14" s="207">
        <f t="shared" si="8"/>
        <v>-1</v>
      </c>
      <c r="W14" s="215">
        <v>4.479</v>
      </c>
      <c r="X14" s="244"/>
      <c r="Y14" s="264">
        <f t="shared" si="9"/>
        <v>-1</v>
      </c>
      <c r="Z14" s="287">
        <v>2.2958</v>
      </c>
      <c r="AA14" s="257"/>
      <c r="AB14" s="264">
        <f t="shared" si="10"/>
        <v>-1</v>
      </c>
      <c r="AC14" s="254">
        <f t="shared" si="0"/>
        <v>189.3221</v>
      </c>
      <c r="AD14" s="255">
        <f t="shared" si="1"/>
        <v>0</v>
      </c>
      <c r="AE14" s="207">
        <f t="shared" si="11"/>
        <v>-1</v>
      </c>
      <c r="AF14" s="254">
        <f t="shared" si="12"/>
        <v>35.4125</v>
      </c>
      <c r="AG14" s="255">
        <f t="shared" si="13"/>
        <v>0</v>
      </c>
      <c r="AH14" s="207">
        <f t="shared" si="14"/>
        <v>-1</v>
      </c>
      <c r="AI14" s="271">
        <f t="shared" si="15"/>
        <v>224.7346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38.2912</v>
      </c>
      <c r="C15" s="206"/>
      <c r="D15" s="212">
        <f t="shared" si="2"/>
        <v>-1</v>
      </c>
      <c r="E15" s="213">
        <v>43.6356</v>
      </c>
      <c r="F15" s="209"/>
      <c r="G15" s="207">
        <f t="shared" si="3"/>
        <v>-1</v>
      </c>
      <c r="H15" s="213">
        <v>69.4634</v>
      </c>
      <c r="I15" s="209"/>
      <c r="J15" s="207">
        <f t="shared" si="4"/>
        <v>-1</v>
      </c>
      <c r="K15" s="213">
        <v>43.345</v>
      </c>
      <c r="L15" s="244"/>
      <c r="M15" s="207">
        <f t="shared" si="5"/>
        <v>-1</v>
      </c>
      <c r="N15" s="215">
        <v>7.4981</v>
      </c>
      <c r="O15" s="244"/>
      <c r="P15" s="207">
        <f t="shared" si="6"/>
        <v>-1</v>
      </c>
      <c r="Q15" s="215">
        <v>10.7052</v>
      </c>
      <c r="R15" s="244"/>
      <c r="S15" s="207">
        <f t="shared" si="7"/>
        <v>-1</v>
      </c>
      <c r="T15" s="213">
        <v>10.4347</v>
      </c>
      <c r="U15" s="244"/>
      <c r="V15" s="207">
        <f t="shared" si="8"/>
        <v>-1</v>
      </c>
      <c r="W15" s="215">
        <v>4.5628</v>
      </c>
      <c r="X15" s="244"/>
      <c r="Y15" s="264">
        <f t="shared" si="9"/>
        <v>-1</v>
      </c>
      <c r="Z15" s="287">
        <v>2.3852</v>
      </c>
      <c r="AA15" s="257"/>
      <c r="AB15" s="264">
        <f t="shared" si="10"/>
        <v>-1</v>
      </c>
      <c r="AC15" s="254">
        <f t="shared" si="0"/>
        <v>194.7352</v>
      </c>
      <c r="AD15" s="255">
        <f t="shared" si="1"/>
        <v>0</v>
      </c>
      <c r="AE15" s="207">
        <f t="shared" si="11"/>
        <v>-1</v>
      </c>
      <c r="AF15" s="254">
        <f t="shared" si="12"/>
        <v>35.586</v>
      </c>
      <c r="AG15" s="255">
        <f t="shared" si="13"/>
        <v>0</v>
      </c>
      <c r="AH15" s="207">
        <f t="shared" si="14"/>
        <v>-1</v>
      </c>
      <c r="AI15" s="271">
        <f t="shared" si="15"/>
        <v>230.3212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38.8586</v>
      </c>
      <c r="C16" s="206"/>
      <c r="D16" s="212">
        <f t="shared" si="2"/>
        <v>-1</v>
      </c>
      <c r="E16" s="213">
        <v>45.0649</v>
      </c>
      <c r="F16" s="209"/>
      <c r="G16" s="207">
        <f t="shared" si="3"/>
        <v>-1</v>
      </c>
      <c r="H16" s="213">
        <v>63.9608</v>
      </c>
      <c r="I16" s="209"/>
      <c r="J16" s="207">
        <f t="shared" si="4"/>
        <v>-1</v>
      </c>
      <c r="K16" s="213">
        <v>42.694</v>
      </c>
      <c r="L16" s="244"/>
      <c r="M16" s="207">
        <f t="shared" si="5"/>
        <v>-1</v>
      </c>
      <c r="N16" s="215">
        <v>7.7018</v>
      </c>
      <c r="O16" s="244"/>
      <c r="P16" s="207">
        <f t="shared" si="6"/>
        <v>-1</v>
      </c>
      <c r="Q16" s="215">
        <v>10.749</v>
      </c>
      <c r="R16" s="244"/>
      <c r="S16" s="207">
        <f t="shared" si="7"/>
        <v>-1</v>
      </c>
      <c r="T16" s="213">
        <v>10.3704</v>
      </c>
      <c r="U16" s="244"/>
      <c r="V16" s="207">
        <f t="shared" si="8"/>
        <v>-1</v>
      </c>
      <c r="W16" s="215">
        <v>4.4037</v>
      </c>
      <c r="X16" s="244"/>
      <c r="Y16" s="264">
        <f t="shared" si="9"/>
        <v>-1</v>
      </c>
      <c r="Z16" s="287">
        <v>2.5186</v>
      </c>
      <c r="AA16" s="257"/>
      <c r="AB16" s="264">
        <f t="shared" si="10"/>
        <v>-1</v>
      </c>
      <c r="AC16" s="254">
        <f t="shared" si="0"/>
        <v>190.5783</v>
      </c>
      <c r="AD16" s="255">
        <f t="shared" si="1"/>
        <v>0</v>
      </c>
      <c r="AE16" s="207">
        <f t="shared" si="11"/>
        <v>-1</v>
      </c>
      <c r="AF16" s="254">
        <f t="shared" si="12"/>
        <v>35.7435</v>
      </c>
      <c r="AG16" s="255">
        <f t="shared" si="13"/>
        <v>0</v>
      </c>
      <c r="AH16" s="207">
        <f t="shared" si="14"/>
        <v>-1</v>
      </c>
      <c r="AI16" s="271">
        <f t="shared" si="15"/>
        <v>226.3218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37.4272</v>
      </c>
      <c r="C17" s="206"/>
      <c r="D17" s="212">
        <f t="shared" si="2"/>
        <v>-1</v>
      </c>
      <c r="E17" s="213">
        <v>42.2607</v>
      </c>
      <c r="F17" s="209"/>
      <c r="G17" s="207">
        <f t="shared" si="3"/>
        <v>-1</v>
      </c>
      <c r="H17" s="213">
        <v>52.3849</v>
      </c>
      <c r="I17" s="209"/>
      <c r="J17" s="207">
        <f t="shared" si="4"/>
        <v>-1</v>
      </c>
      <c r="K17" s="213">
        <v>36.036</v>
      </c>
      <c r="L17" s="244"/>
      <c r="M17" s="207">
        <f t="shared" si="5"/>
        <v>-1</v>
      </c>
      <c r="N17" s="215">
        <v>7.2362</v>
      </c>
      <c r="O17" s="244"/>
      <c r="P17" s="207">
        <f t="shared" si="6"/>
        <v>-1</v>
      </c>
      <c r="Q17" s="215">
        <v>9.0161</v>
      </c>
      <c r="R17" s="244"/>
      <c r="S17" s="207">
        <f t="shared" si="7"/>
        <v>-1</v>
      </c>
      <c r="T17" s="213">
        <v>8.3693</v>
      </c>
      <c r="U17" s="244"/>
      <c r="V17" s="207">
        <f t="shared" si="8"/>
        <v>-1</v>
      </c>
      <c r="W17" s="215">
        <v>3.7658</v>
      </c>
      <c r="X17" s="276"/>
      <c r="Y17" s="264">
        <f t="shared" si="9"/>
        <v>-1</v>
      </c>
      <c r="Z17" s="287">
        <v>3.7684</v>
      </c>
      <c r="AA17" s="257"/>
      <c r="AB17" s="264">
        <f t="shared" si="10"/>
        <v>-1</v>
      </c>
      <c r="AC17" s="254">
        <f t="shared" si="0"/>
        <v>168.1088</v>
      </c>
      <c r="AD17" s="255">
        <f t="shared" si="1"/>
        <v>0</v>
      </c>
      <c r="AE17" s="207">
        <f t="shared" si="11"/>
        <v>-1</v>
      </c>
      <c r="AF17" s="254">
        <f t="shared" si="12"/>
        <v>32.1558</v>
      </c>
      <c r="AG17" s="255">
        <f t="shared" si="13"/>
        <v>0</v>
      </c>
      <c r="AH17" s="207">
        <f t="shared" si="14"/>
        <v>-1</v>
      </c>
      <c r="AI17" s="271">
        <f t="shared" si="15"/>
        <v>200.2646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36.9344</v>
      </c>
      <c r="C18" s="206"/>
      <c r="D18" s="212">
        <f t="shared" si="2"/>
        <v>-1</v>
      </c>
      <c r="E18" s="213">
        <v>41.4806</v>
      </c>
      <c r="F18" s="209"/>
      <c r="G18" s="207">
        <f t="shared" si="3"/>
        <v>-1</v>
      </c>
      <c r="H18" s="213">
        <v>56.8733</v>
      </c>
      <c r="I18" s="209"/>
      <c r="J18" s="207">
        <f t="shared" si="4"/>
        <v>-1</v>
      </c>
      <c r="K18" s="213">
        <v>34.757</v>
      </c>
      <c r="L18" s="244"/>
      <c r="M18" s="207">
        <f t="shared" si="5"/>
        <v>-1</v>
      </c>
      <c r="N18" s="215">
        <v>6.7803</v>
      </c>
      <c r="O18" s="244"/>
      <c r="P18" s="207">
        <f t="shared" si="6"/>
        <v>-1</v>
      </c>
      <c r="Q18" s="215">
        <v>9.0629</v>
      </c>
      <c r="R18" s="244"/>
      <c r="S18" s="207">
        <f t="shared" si="7"/>
        <v>-1</v>
      </c>
      <c r="T18" s="213">
        <v>9.1408</v>
      </c>
      <c r="U18" s="244"/>
      <c r="V18" s="207">
        <f t="shared" si="8"/>
        <v>-1</v>
      </c>
      <c r="W18" s="215">
        <v>3.4324</v>
      </c>
      <c r="X18" s="244"/>
      <c r="Y18" s="264">
        <f t="shared" si="9"/>
        <v>-1</v>
      </c>
      <c r="Z18" s="287">
        <v>2.384</v>
      </c>
      <c r="AA18" s="257"/>
      <c r="AB18" s="264">
        <f t="shared" si="10"/>
        <v>-1</v>
      </c>
      <c r="AC18" s="254">
        <f t="shared" si="0"/>
        <v>170.0453</v>
      </c>
      <c r="AD18" s="255">
        <f t="shared" si="1"/>
        <v>0</v>
      </c>
      <c r="AE18" s="207">
        <f t="shared" si="11"/>
        <v>-1</v>
      </c>
      <c r="AF18" s="254">
        <f t="shared" si="12"/>
        <v>30.8004</v>
      </c>
      <c r="AG18" s="255">
        <f t="shared" si="13"/>
        <v>0</v>
      </c>
      <c r="AH18" s="207">
        <f t="shared" si="14"/>
        <v>-1</v>
      </c>
      <c r="AI18" s="271">
        <f t="shared" si="15"/>
        <v>200.8457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36.928</v>
      </c>
      <c r="C19" s="206"/>
      <c r="D19" s="212">
        <f t="shared" si="2"/>
        <v>-1</v>
      </c>
      <c r="E19" s="213">
        <v>41.496</v>
      </c>
      <c r="F19" s="209"/>
      <c r="G19" s="207">
        <f t="shared" si="3"/>
        <v>-1</v>
      </c>
      <c r="H19" s="213">
        <v>54.7717</v>
      </c>
      <c r="I19" s="209"/>
      <c r="J19" s="207">
        <f t="shared" si="4"/>
        <v>-1</v>
      </c>
      <c r="K19" s="213">
        <v>34.507</v>
      </c>
      <c r="L19" s="244"/>
      <c r="M19" s="207">
        <f t="shared" si="5"/>
        <v>-1</v>
      </c>
      <c r="N19" s="215">
        <v>6.9549</v>
      </c>
      <c r="O19" s="244"/>
      <c r="P19" s="207">
        <f t="shared" si="6"/>
        <v>-1</v>
      </c>
      <c r="Q19" s="215">
        <v>8.6863</v>
      </c>
      <c r="R19" s="244"/>
      <c r="S19" s="207">
        <f t="shared" si="7"/>
        <v>-1</v>
      </c>
      <c r="T19" s="213">
        <v>8.6015</v>
      </c>
      <c r="U19" s="244"/>
      <c r="V19" s="207">
        <f t="shared" si="8"/>
        <v>-1</v>
      </c>
      <c r="W19" s="215">
        <v>3.3642</v>
      </c>
      <c r="X19" s="244"/>
      <c r="Y19" s="264">
        <f t="shared" si="9"/>
        <v>-1</v>
      </c>
      <c r="Z19" s="287">
        <v>2.3799</v>
      </c>
      <c r="AA19" s="257"/>
      <c r="AB19" s="264">
        <f t="shared" si="10"/>
        <v>-1</v>
      </c>
      <c r="AC19" s="254">
        <f t="shared" si="0"/>
        <v>167.7027</v>
      </c>
      <c r="AD19" s="255">
        <f t="shared" si="1"/>
        <v>0</v>
      </c>
      <c r="AE19" s="207">
        <f t="shared" si="11"/>
        <v>-1</v>
      </c>
      <c r="AF19" s="254">
        <f t="shared" si="12"/>
        <v>29.9868</v>
      </c>
      <c r="AG19" s="255">
        <f t="shared" si="13"/>
        <v>0</v>
      </c>
      <c r="AH19" s="207">
        <f t="shared" si="14"/>
        <v>-1</v>
      </c>
      <c r="AI19" s="271">
        <f t="shared" si="15"/>
        <v>197.6895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35.9308</v>
      </c>
      <c r="C20" s="206"/>
      <c r="D20" s="212">
        <f t="shared" si="2"/>
        <v>-1</v>
      </c>
      <c r="E20" s="213">
        <v>42.0378</v>
      </c>
      <c r="F20" s="209"/>
      <c r="G20" s="207">
        <f t="shared" si="3"/>
        <v>-1</v>
      </c>
      <c r="H20" s="213">
        <v>55.9436</v>
      </c>
      <c r="I20" s="209"/>
      <c r="J20" s="207">
        <f t="shared" si="4"/>
        <v>-1</v>
      </c>
      <c r="K20" s="213">
        <v>34.862</v>
      </c>
      <c r="L20" s="244"/>
      <c r="M20" s="207">
        <f t="shared" si="5"/>
        <v>-1</v>
      </c>
      <c r="N20" s="215">
        <v>6.7803</v>
      </c>
      <c r="O20" s="244"/>
      <c r="P20" s="207">
        <f t="shared" si="6"/>
        <v>-1</v>
      </c>
      <c r="Q20" s="215">
        <v>9.0922</v>
      </c>
      <c r="R20" s="244"/>
      <c r="S20" s="207">
        <f t="shared" si="7"/>
        <v>-1</v>
      </c>
      <c r="T20" s="213">
        <v>8.6513</v>
      </c>
      <c r="U20" s="244"/>
      <c r="V20" s="207">
        <f t="shared" si="8"/>
        <v>-1</v>
      </c>
      <c r="W20" s="211">
        <v>3.6319</v>
      </c>
      <c r="X20" s="244"/>
      <c r="Y20" s="264">
        <f t="shared" si="9"/>
        <v>-1</v>
      </c>
      <c r="Z20" s="287">
        <v>2.3631</v>
      </c>
      <c r="AA20" s="257"/>
      <c r="AB20" s="264">
        <f t="shared" si="10"/>
        <v>-1</v>
      </c>
      <c r="AC20" s="254">
        <f t="shared" si="0"/>
        <v>168.7742</v>
      </c>
      <c r="AD20" s="255">
        <f t="shared" si="1"/>
        <v>0</v>
      </c>
      <c r="AE20" s="207">
        <f t="shared" si="11"/>
        <v>-1</v>
      </c>
      <c r="AF20" s="254">
        <f t="shared" si="12"/>
        <v>30.5188</v>
      </c>
      <c r="AG20" s="255">
        <f t="shared" si="13"/>
        <v>0</v>
      </c>
      <c r="AH20" s="207">
        <f t="shared" si="14"/>
        <v>-1</v>
      </c>
      <c r="AI20" s="271">
        <f t="shared" si="15"/>
        <v>199.293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37.1808</v>
      </c>
      <c r="C21" s="206"/>
      <c r="D21" s="212">
        <f t="shared" si="2"/>
        <v>-1</v>
      </c>
      <c r="E21" s="213">
        <v>43.6132</v>
      </c>
      <c r="F21" s="209"/>
      <c r="G21" s="207">
        <f t="shared" si="3"/>
        <v>-1</v>
      </c>
      <c r="H21" s="213">
        <v>56.7124</v>
      </c>
      <c r="I21" s="209"/>
      <c r="J21" s="207">
        <f t="shared" si="4"/>
        <v>-1</v>
      </c>
      <c r="K21" s="213">
        <v>36.78</v>
      </c>
      <c r="L21" s="244"/>
      <c r="M21" s="207">
        <f t="shared" si="5"/>
        <v>-1</v>
      </c>
      <c r="N21" s="215">
        <v>7.2071</v>
      </c>
      <c r="O21" s="244"/>
      <c r="P21" s="207">
        <f t="shared" si="6"/>
        <v>-1</v>
      </c>
      <c r="Q21" s="215">
        <v>9.4458</v>
      </c>
      <c r="R21" s="244"/>
      <c r="S21" s="207">
        <f t="shared" si="7"/>
        <v>-1</v>
      </c>
      <c r="T21" s="213">
        <v>8.1849</v>
      </c>
      <c r="U21" s="244"/>
      <c r="V21" s="207">
        <f t="shared" si="8"/>
        <v>-1</v>
      </c>
      <c r="W21" s="215">
        <v>3.9773</v>
      </c>
      <c r="X21" s="244"/>
      <c r="Y21" s="264">
        <f t="shared" si="9"/>
        <v>-1</v>
      </c>
      <c r="Z21" s="287">
        <v>2.2784</v>
      </c>
      <c r="AA21" s="257"/>
      <c r="AB21" s="264">
        <f t="shared" si="10"/>
        <v>-1</v>
      </c>
      <c r="AC21" s="254">
        <f t="shared" si="0"/>
        <v>174.2864</v>
      </c>
      <c r="AD21" s="255">
        <f t="shared" si="1"/>
        <v>0</v>
      </c>
      <c r="AE21" s="207">
        <f t="shared" si="11"/>
        <v>-1</v>
      </c>
      <c r="AF21" s="254">
        <f t="shared" si="12"/>
        <v>31.0935</v>
      </c>
      <c r="AG21" s="255">
        <f t="shared" si="13"/>
        <v>0</v>
      </c>
      <c r="AH21" s="207">
        <f t="shared" si="14"/>
        <v>-1</v>
      </c>
      <c r="AI21" s="271">
        <f t="shared" si="15"/>
        <v>205.3799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37.3152</v>
      </c>
      <c r="C22" s="206"/>
      <c r="D22" s="212">
        <f t="shared" si="2"/>
        <v>-1</v>
      </c>
      <c r="E22" s="213">
        <v>43.0637</v>
      </c>
      <c r="F22" s="209"/>
      <c r="G22" s="207">
        <f t="shared" si="3"/>
        <v>-1</v>
      </c>
      <c r="H22" s="213">
        <v>58.5822</v>
      </c>
      <c r="I22" s="209"/>
      <c r="J22" s="207">
        <f t="shared" si="4"/>
        <v>-1</v>
      </c>
      <c r="K22" s="213">
        <v>37.021</v>
      </c>
      <c r="L22" s="244"/>
      <c r="M22" s="207">
        <f t="shared" si="5"/>
        <v>-1</v>
      </c>
      <c r="N22" s="215">
        <v>7.469</v>
      </c>
      <c r="O22" s="244"/>
      <c r="P22" s="207">
        <f t="shared" si="6"/>
        <v>-1</v>
      </c>
      <c r="Q22" s="215">
        <v>10.0019</v>
      </c>
      <c r="R22" s="244"/>
      <c r="S22" s="207">
        <f t="shared" si="7"/>
        <v>-1</v>
      </c>
      <c r="T22" s="213">
        <v>8.7318</v>
      </c>
      <c r="U22" s="244"/>
      <c r="V22" s="207">
        <f t="shared" si="8"/>
        <v>-1</v>
      </c>
      <c r="W22" s="215">
        <v>4.081</v>
      </c>
      <c r="X22" s="244"/>
      <c r="Y22" s="264">
        <f t="shared" si="9"/>
        <v>-1</v>
      </c>
      <c r="Z22" s="287">
        <v>2.2609</v>
      </c>
      <c r="AA22" s="257"/>
      <c r="AB22" s="264">
        <f t="shared" si="10"/>
        <v>-1</v>
      </c>
      <c r="AC22" s="254">
        <f t="shared" si="0"/>
        <v>175.9821</v>
      </c>
      <c r="AD22" s="255">
        <f t="shared" si="1"/>
        <v>0</v>
      </c>
      <c r="AE22" s="207">
        <f t="shared" si="11"/>
        <v>-1</v>
      </c>
      <c r="AF22" s="254">
        <f t="shared" si="12"/>
        <v>32.5446</v>
      </c>
      <c r="AG22" s="255">
        <f t="shared" si="13"/>
        <v>0</v>
      </c>
      <c r="AH22" s="207">
        <f t="shared" si="14"/>
        <v>-1</v>
      </c>
      <c r="AI22" s="271">
        <f t="shared" si="15"/>
        <v>208.5267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36.5248</v>
      </c>
      <c r="C23" s="206"/>
      <c r="D23" s="212">
        <f t="shared" si="2"/>
        <v>-1</v>
      </c>
      <c r="E23" s="213">
        <v>44.7547</v>
      </c>
      <c r="F23" s="209"/>
      <c r="G23" s="207">
        <f t="shared" si="3"/>
        <v>-1</v>
      </c>
      <c r="H23" s="213">
        <v>59.6588</v>
      </c>
      <c r="I23" s="209"/>
      <c r="J23" s="207">
        <f t="shared" si="4"/>
        <v>-1</v>
      </c>
      <c r="K23" s="213">
        <v>39.635</v>
      </c>
      <c r="L23" s="244"/>
      <c r="M23" s="207">
        <f t="shared" si="5"/>
        <v>-1</v>
      </c>
      <c r="N23" s="215">
        <v>7.4399</v>
      </c>
      <c r="O23" s="244"/>
      <c r="P23" s="207">
        <f t="shared" si="6"/>
        <v>-1</v>
      </c>
      <c r="Q23" s="215">
        <v>10.6957</v>
      </c>
      <c r="R23" s="244"/>
      <c r="S23" s="207">
        <f t="shared" si="7"/>
        <v>-1</v>
      </c>
      <c r="T23" s="213">
        <v>9.2271</v>
      </c>
      <c r="U23" s="244"/>
      <c r="V23" s="207">
        <f t="shared" si="8"/>
        <v>-1</v>
      </c>
      <c r="W23" s="215">
        <v>3.9675</v>
      </c>
      <c r="X23" s="244"/>
      <c r="Y23" s="264">
        <f t="shared" si="9"/>
        <v>-1</v>
      </c>
      <c r="Z23" s="287">
        <v>2.4522</v>
      </c>
      <c r="AA23" s="257"/>
      <c r="AB23" s="264">
        <f t="shared" si="10"/>
        <v>-1</v>
      </c>
      <c r="AC23" s="254">
        <f t="shared" si="0"/>
        <v>180.5733</v>
      </c>
      <c r="AD23" s="255">
        <f t="shared" si="1"/>
        <v>0</v>
      </c>
      <c r="AE23" s="207">
        <f t="shared" si="11"/>
        <v>-1</v>
      </c>
      <c r="AF23" s="254">
        <f t="shared" si="12"/>
        <v>33.7824</v>
      </c>
      <c r="AG23" s="255">
        <f t="shared" si="13"/>
        <v>0</v>
      </c>
      <c r="AH23" s="207">
        <f t="shared" si="14"/>
        <v>-1</v>
      </c>
      <c r="AI23" s="271">
        <f t="shared" si="15"/>
        <v>214.3557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37.9148</v>
      </c>
      <c r="C24" s="206"/>
      <c r="D24" s="212">
        <f t="shared" si="2"/>
        <v>-1</v>
      </c>
      <c r="E24" s="213">
        <v>43.5436</v>
      </c>
      <c r="F24" s="209"/>
      <c r="G24" s="207">
        <f t="shared" si="3"/>
        <v>-1</v>
      </c>
      <c r="H24" s="213">
        <v>62.5273</v>
      </c>
      <c r="I24" s="209"/>
      <c r="J24" s="207">
        <f t="shared" si="4"/>
        <v>-1</v>
      </c>
      <c r="K24" s="213">
        <v>38.997</v>
      </c>
      <c r="L24" s="244"/>
      <c r="M24" s="207">
        <f t="shared" si="5"/>
        <v>-1</v>
      </c>
      <c r="N24" s="215">
        <v>7.2362</v>
      </c>
      <c r="O24" s="244"/>
      <c r="P24" s="207">
        <f t="shared" si="6"/>
        <v>-1</v>
      </c>
      <c r="Q24" s="215">
        <v>10.6629</v>
      </c>
      <c r="R24" s="244"/>
      <c r="S24" s="207">
        <f t="shared" si="7"/>
        <v>-1</v>
      </c>
      <c r="T24" s="213">
        <v>9.4378</v>
      </c>
      <c r="U24" s="244"/>
      <c r="V24" s="207">
        <f t="shared" si="8"/>
        <v>-1</v>
      </c>
      <c r="W24" s="215">
        <v>3.8323</v>
      </c>
      <c r="X24" s="244"/>
      <c r="Y24" s="264">
        <f t="shared" si="9"/>
        <v>-1</v>
      </c>
      <c r="Z24" s="287">
        <v>2.4736</v>
      </c>
      <c r="AA24" s="257"/>
      <c r="AB24" s="264">
        <f t="shared" si="10"/>
        <v>-1</v>
      </c>
      <c r="AC24" s="254">
        <f t="shared" si="0"/>
        <v>182.9827</v>
      </c>
      <c r="AD24" s="255">
        <f t="shared" si="1"/>
        <v>0</v>
      </c>
      <c r="AE24" s="207">
        <f t="shared" si="11"/>
        <v>-1</v>
      </c>
      <c r="AF24" s="254">
        <f t="shared" si="12"/>
        <v>33.6428</v>
      </c>
      <c r="AG24" s="255">
        <f t="shared" si="13"/>
        <v>0</v>
      </c>
      <c r="AH24" s="207">
        <f t="shared" si="14"/>
        <v>-1</v>
      </c>
      <c r="AI24" s="271">
        <f t="shared" si="15"/>
        <v>216.6255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37.6544</v>
      </c>
      <c r="C25" s="206"/>
      <c r="D25" s="212">
        <f t="shared" si="2"/>
        <v>-1</v>
      </c>
      <c r="E25" s="213">
        <v>45.0622</v>
      </c>
      <c r="F25" s="209"/>
      <c r="G25" s="207">
        <f t="shared" si="3"/>
        <v>-1</v>
      </c>
      <c r="H25" s="213">
        <v>57.9186</v>
      </c>
      <c r="I25" s="209"/>
      <c r="J25" s="207">
        <f t="shared" si="4"/>
        <v>-1</v>
      </c>
      <c r="K25" s="213">
        <v>40.635</v>
      </c>
      <c r="L25" s="244"/>
      <c r="M25" s="207">
        <f t="shared" si="5"/>
        <v>-1</v>
      </c>
      <c r="N25" s="215">
        <v>7.4302</v>
      </c>
      <c r="O25" s="244"/>
      <c r="P25" s="207">
        <f t="shared" si="6"/>
        <v>-1</v>
      </c>
      <c r="Q25" s="215">
        <v>10.0464</v>
      </c>
      <c r="R25" s="244"/>
      <c r="S25" s="207">
        <f t="shared" si="7"/>
        <v>-1</v>
      </c>
      <c r="T25" s="213">
        <v>9.479</v>
      </c>
      <c r="U25" s="244"/>
      <c r="V25" s="207">
        <f t="shared" si="8"/>
        <v>-1</v>
      </c>
      <c r="W25" s="215">
        <v>3.7085</v>
      </c>
      <c r="X25" s="244"/>
      <c r="Y25" s="264">
        <f t="shared" si="9"/>
        <v>-1</v>
      </c>
      <c r="Z25" s="287">
        <v>2.4428</v>
      </c>
      <c r="AA25" s="257"/>
      <c r="AB25" s="264">
        <f t="shared" si="10"/>
        <v>-1</v>
      </c>
      <c r="AC25" s="254">
        <f t="shared" si="0"/>
        <v>181.2702</v>
      </c>
      <c r="AD25" s="255">
        <f t="shared" si="1"/>
        <v>0</v>
      </c>
      <c r="AE25" s="207">
        <f t="shared" si="11"/>
        <v>-1</v>
      </c>
      <c r="AF25" s="254">
        <f t="shared" si="12"/>
        <v>33.1069</v>
      </c>
      <c r="AG25" s="255">
        <f t="shared" si="13"/>
        <v>0</v>
      </c>
      <c r="AH25" s="207">
        <f t="shared" si="14"/>
        <v>-1</v>
      </c>
      <c r="AI25" s="271">
        <f t="shared" si="15"/>
        <v>214.3771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36.864</v>
      </c>
      <c r="C26" s="206"/>
      <c r="D26" s="212">
        <f t="shared" si="2"/>
        <v>-1</v>
      </c>
      <c r="E26" s="213">
        <v>42.9383</v>
      </c>
      <c r="F26" s="209"/>
      <c r="G26" s="207">
        <f t="shared" si="3"/>
        <v>-1</v>
      </c>
      <c r="H26" s="213">
        <v>57.4639</v>
      </c>
      <c r="I26" s="209"/>
      <c r="J26" s="207">
        <f t="shared" si="4"/>
        <v>-1</v>
      </c>
      <c r="K26" s="213">
        <v>37.885</v>
      </c>
      <c r="L26" s="244"/>
      <c r="M26" s="207">
        <f t="shared" si="5"/>
        <v>-1</v>
      </c>
      <c r="N26" s="215">
        <v>7.2071</v>
      </c>
      <c r="O26" s="244"/>
      <c r="P26" s="207">
        <f t="shared" si="6"/>
        <v>-1</v>
      </c>
      <c r="Q26" s="215">
        <v>10.1158</v>
      </c>
      <c r="R26" s="244"/>
      <c r="S26" s="207">
        <f t="shared" si="7"/>
        <v>-1</v>
      </c>
      <c r="T26" s="213">
        <v>8.9937</v>
      </c>
      <c r="U26" s="244"/>
      <c r="V26" s="207">
        <f t="shared" si="8"/>
        <v>-1</v>
      </c>
      <c r="W26" s="215">
        <v>3.5993</v>
      </c>
      <c r="X26" s="244"/>
      <c r="Y26" s="264">
        <f t="shared" si="9"/>
        <v>-1</v>
      </c>
      <c r="Z26" s="287">
        <v>2.3466</v>
      </c>
      <c r="AA26" s="257"/>
      <c r="AB26" s="264">
        <f t="shared" si="10"/>
        <v>-1</v>
      </c>
      <c r="AC26" s="254">
        <f t="shared" si="0"/>
        <v>175.1512</v>
      </c>
      <c r="AD26" s="255">
        <f t="shared" si="1"/>
        <v>0</v>
      </c>
      <c r="AE26" s="207">
        <f t="shared" si="11"/>
        <v>-1</v>
      </c>
      <c r="AF26" s="254">
        <f t="shared" si="12"/>
        <v>32.2625</v>
      </c>
      <c r="AG26" s="255">
        <f t="shared" si="13"/>
        <v>0</v>
      </c>
      <c r="AH26" s="207">
        <f t="shared" si="14"/>
        <v>-1</v>
      </c>
      <c r="AI26" s="271">
        <f t="shared" si="15"/>
        <v>207.4137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38.312</v>
      </c>
      <c r="C27" s="206"/>
      <c r="D27" s="212">
        <f t="shared" si="2"/>
        <v>-1</v>
      </c>
      <c r="E27" s="213">
        <v>41.8937</v>
      </c>
      <c r="F27" s="209"/>
      <c r="G27" s="207">
        <f t="shared" si="3"/>
        <v>-1</v>
      </c>
      <c r="H27" s="213">
        <v>58.7133</v>
      </c>
      <c r="I27" s="209"/>
      <c r="J27" s="207">
        <f t="shared" si="4"/>
        <v>-1</v>
      </c>
      <c r="K27" s="213">
        <v>36.9696</v>
      </c>
      <c r="L27" s="244"/>
      <c r="M27" s="207">
        <f t="shared" si="5"/>
        <v>-1</v>
      </c>
      <c r="N27" s="215">
        <v>7.3526</v>
      </c>
      <c r="O27" s="244"/>
      <c r="P27" s="207">
        <f t="shared" si="6"/>
        <v>-1</v>
      </c>
      <c r="Q27" s="215">
        <v>9.5906</v>
      </c>
      <c r="R27" s="244"/>
      <c r="S27" s="207">
        <f t="shared" si="7"/>
        <v>-1</v>
      </c>
      <c r="T27" s="213">
        <v>9.2268</v>
      </c>
      <c r="U27" s="244"/>
      <c r="V27" s="207">
        <f t="shared" si="8"/>
        <v>-1</v>
      </c>
      <c r="W27" s="211">
        <v>3.365</v>
      </c>
      <c r="X27" s="244"/>
      <c r="Y27" s="264">
        <f t="shared" si="9"/>
        <v>-1</v>
      </c>
      <c r="Z27" s="287">
        <v>2.3738</v>
      </c>
      <c r="AA27" s="257"/>
      <c r="AB27" s="264">
        <f t="shared" si="10"/>
        <v>-1</v>
      </c>
      <c r="AC27" s="254">
        <f t="shared" si="0"/>
        <v>175.8886</v>
      </c>
      <c r="AD27" s="255">
        <f t="shared" si="1"/>
        <v>0</v>
      </c>
      <c r="AE27" s="207">
        <f t="shared" si="11"/>
        <v>-1</v>
      </c>
      <c r="AF27" s="254">
        <f t="shared" si="12"/>
        <v>31.9088</v>
      </c>
      <c r="AG27" s="255">
        <f t="shared" si="13"/>
        <v>0</v>
      </c>
      <c r="AH27" s="207">
        <f t="shared" si="14"/>
        <v>-1</v>
      </c>
      <c r="AI27" s="271">
        <f t="shared" si="15"/>
        <v>207.7974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36.9088</v>
      </c>
      <c r="C28" s="206"/>
      <c r="D28" s="212">
        <f t="shared" si="2"/>
        <v>-1</v>
      </c>
      <c r="E28" s="213">
        <v>41.9218</v>
      </c>
      <c r="F28" s="209"/>
      <c r="G28" s="207">
        <f t="shared" si="3"/>
        <v>-1</v>
      </c>
      <c r="H28" s="213">
        <v>56.2921</v>
      </c>
      <c r="I28" s="209"/>
      <c r="J28" s="207">
        <f t="shared" si="4"/>
        <v>-1</v>
      </c>
      <c r="K28" s="213">
        <v>37.665</v>
      </c>
      <c r="L28" s="244"/>
      <c r="M28" s="207">
        <f t="shared" si="5"/>
        <v>-1</v>
      </c>
      <c r="N28" s="215">
        <v>7.081</v>
      </c>
      <c r="O28" s="244"/>
      <c r="P28" s="207">
        <f t="shared" si="6"/>
        <v>-1</v>
      </c>
      <c r="Q28" s="215">
        <v>9.2355</v>
      </c>
      <c r="R28" s="244"/>
      <c r="S28" s="207">
        <f t="shared" si="7"/>
        <v>-1</v>
      </c>
      <c r="T28" s="213">
        <v>8.7719</v>
      </c>
      <c r="U28" s="244"/>
      <c r="V28" s="207">
        <f t="shared" si="8"/>
        <v>-1</v>
      </c>
      <c r="W28" s="215">
        <v>3.3226</v>
      </c>
      <c r="X28" s="244"/>
      <c r="Y28" s="264">
        <f t="shared" si="9"/>
        <v>-1</v>
      </c>
      <c r="Z28" s="287">
        <v>2.5302</v>
      </c>
      <c r="AA28" s="257"/>
      <c r="AB28" s="264">
        <f t="shared" si="10"/>
        <v>-1</v>
      </c>
      <c r="AC28" s="254">
        <f t="shared" si="0"/>
        <v>172.7877</v>
      </c>
      <c r="AD28" s="255">
        <f t="shared" si="1"/>
        <v>0</v>
      </c>
      <c r="AE28" s="207">
        <f t="shared" si="11"/>
        <v>-1</v>
      </c>
      <c r="AF28" s="254">
        <f t="shared" si="12"/>
        <v>30.9412</v>
      </c>
      <c r="AG28" s="255">
        <f t="shared" si="13"/>
        <v>0</v>
      </c>
      <c r="AH28" s="207">
        <f t="shared" si="14"/>
        <v>-1</v>
      </c>
      <c r="AI28" s="271">
        <f t="shared" si="15"/>
        <v>203.7289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37.5232</v>
      </c>
      <c r="C29" s="206"/>
      <c r="D29" s="212">
        <f t="shared" si="2"/>
        <v>-1</v>
      </c>
      <c r="E29" s="213">
        <v>42.4827</v>
      </c>
      <c r="F29" s="209"/>
      <c r="G29" s="207">
        <f t="shared" si="3"/>
        <v>-1</v>
      </c>
      <c r="H29" s="213">
        <v>57.0723</v>
      </c>
      <c r="I29" s="209"/>
      <c r="J29" s="207">
        <f t="shared" si="4"/>
        <v>-1</v>
      </c>
      <c r="K29" s="213">
        <v>37.545</v>
      </c>
      <c r="L29" s="244"/>
      <c r="M29" s="207">
        <f t="shared" si="5"/>
        <v>-1</v>
      </c>
      <c r="N29" s="215">
        <v>7.2168</v>
      </c>
      <c r="O29" s="244"/>
      <c r="P29" s="207">
        <f t="shared" si="6"/>
        <v>-1</v>
      </c>
      <c r="Q29" s="215">
        <v>9.7025</v>
      </c>
      <c r="R29" s="244"/>
      <c r="S29" s="207">
        <f t="shared" si="7"/>
        <v>-1</v>
      </c>
      <c r="T29" s="213">
        <v>8.0876</v>
      </c>
      <c r="U29" s="244"/>
      <c r="V29" s="207">
        <f t="shared" si="8"/>
        <v>-1</v>
      </c>
      <c r="W29" s="215">
        <v>3.4556</v>
      </c>
      <c r="X29" s="244"/>
      <c r="Y29" s="264">
        <f t="shared" si="9"/>
        <v>-1</v>
      </c>
      <c r="Z29" s="287">
        <v>1.8644</v>
      </c>
      <c r="AA29" s="257"/>
      <c r="AB29" s="264">
        <f t="shared" si="10"/>
        <v>-1</v>
      </c>
      <c r="AC29" s="254">
        <f t="shared" si="0"/>
        <v>174.6232</v>
      </c>
      <c r="AD29" s="255">
        <f t="shared" si="1"/>
        <v>0</v>
      </c>
      <c r="AE29" s="207">
        <f t="shared" si="11"/>
        <v>-1</v>
      </c>
      <c r="AF29" s="254">
        <f t="shared" si="12"/>
        <v>30.3269</v>
      </c>
      <c r="AG29" s="255">
        <f t="shared" si="13"/>
        <v>0</v>
      </c>
      <c r="AH29" s="207">
        <f t="shared" si="14"/>
        <v>-1</v>
      </c>
      <c r="AI29" s="271">
        <f t="shared" si="15"/>
        <v>204.9501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37.0272</v>
      </c>
      <c r="C30" s="206"/>
      <c r="D30" s="212">
        <f t="shared" si="2"/>
        <v>-1</v>
      </c>
      <c r="E30" s="213">
        <v>43.3442</v>
      </c>
      <c r="F30" s="209"/>
      <c r="G30" s="207">
        <f t="shared" si="3"/>
        <v>-1</v>
      </c>
      <c r="H30" s="213">
        <v>59.2762</v>
      </c>
      <c r="I30" s="209"/>
      <c r="J30" s="207">
        <f t="shared" si="4"/>
        <v>-1</v>
      </c>
      <c r="K30" s="213">
        <v>37.986</v>
      </c>
      <c r="L30" s="244"/>
      <c r="M30" s="207">
        <f t="shared" si="5"/>
        <v>-1</v>
      </c>
      <c r="N30" s="215">
        <v>7.5369</v>
      </c>
      <c r="O30" s="244"/>
      <c r="P30" s="207">
        <f t="shared" si="6"/>
        <v>-1</v>
      </c>
      <c r="Q30" s="215">
        <v>9.809</v>
      </c>
      <c r="R30" s="244"/>
      <c r="S30" s="207">
        <f t="shared" si="7"/>
        <v>-1</v>
      </c>
      <c r="T30" s="213">
        <v>9.4469</v>
      </c>
      <c r="U30" s="244"/>
      <c r="V30" s="207">
        <f t="shared" si="8"/>
        <v>-1</v>
      </c>
      <c r="W30" s="215">
        <v>3.5341</v>
      </c>
      <c r="X30" s="244"/>
      <c r="Y30" s="264">
        <f t="shared" si="9"/>
        <v>-1</v>
      </c>
      <c r="Z30" s="287">
        <v>2.4385</v>
      </c>
      <c r="AA30" s="257"/>
      <c r="AB30" s="264">
        <f t="shared" si="10"/>
        <v>-1</v>
      </c>
      <c r="AC30" s="254">
        <f t="shared" si="0"/>
        <v>177.6336</v>
      </c>
      <c r="AD30" s="255">
        <f t="shared" si="1"/>
        <v>0</v>
      </c>
      <c r="AE30" s="207">
        <f t="shared" si="11"/>
        <v>-1</v>
      </c>
      <c r="AF30" s="254">
        <f t="shared" si="12"/>
        <v>32.7654</v>
      </c>
      <c r="AG30" s="255">
        <f t="shared" si="13"/>
        <v>0</v>
      </c>
      <c r="AH30" s="207">
        <f t="shared" si="14"/>
        <v>-1</v>
      </c>
      <c r="AI30" s="271">
        <f t="shared" si="15"/>
        <v>210.399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37.232</v>
      </c>
      <c r="C31" s="206"/>
      <c r="D31" s="212">
        <f t="shared" si="2"/>
        <v>-1</v>
      </c>
      <c r="E31" s="213">
        <v>43.2851</v>
      </c>
      <c r="F31" s="209"/>
      <c r="G31" s="207">
        <f t="shared" si="3"/>
        <v>-1</v>
      </c>
      <c r="H31" s="213">
        <v>61.4264</v>
      </c>
      <c r="I31" s="209"/>
      <c r="J31" s="207">
        <f t="shared" si="4"/>
        <v>-1</v>
      </c>
      <c r="K31" s="213">
        <v>38.678</v>
      </c>
      <c r="L31" s="244"/>
      <c r="M31" s="207">
        <f t="shared" si="5"/>
        <v>-1</v>
      </c>
      <c r="N31" s="215">
        <v>7.0519</v>
      </c>
      <c r="O31" s="244"/>
      <c r="P31" s="207">
        <f t="shared" si="6"/>
        <v>-1</v>
      </c>
      <c r="Q31" s="215">
        <v>9.42</v>
      </c>
      <c r="R31" s="244"/>
      <c r="S31" s="207">
        <f t="shared" si="7"/>
        <v>-1</v>
      </c>
      <c r="T31" s="213">
        <v>8.154</v>
      </c>
      <c r="U31" s="244"/>
      <c r="V31" s="207">
        <f t="shared" si="8"/>
        <v>-1</v>
      </c>
      <c r="W31" s="215">
        <v>3.5325</v>
      </c>
      <c r="X31" s="244"/>
      <c r="Y31" s="264">
        <f t="shared" si="9"/>
        <v>-1</v>
      </c>
      <c r="Z31" s="287">
        <v>2.2626</v>
      </c>
      <c r="AA31" s="257"/>
      <c r="AB31" s="264">
        <f t="shared" si="10"/>
        <v>-1</v>
      </c>
      <c r="AC31" s="254">
        <f t="shared" si="0"/>
        <v>180.6215</v>
      </c>
      <c r="AD31" s="255">
        <f t="shared" si="1"/>
        <v>0</v>
      </c>
      <c r="AE31" s="207">
        <f t="shared" si="11"/>
        <v>-1</v>
      </c>
      <c r="AF31" s="254">
        <f t="shared" si="12"/>
        <v>30.421</v>
      </c>
      <c r="AG31" s="255">
        <f t="shared" si="13"/>
        <v>0</v>
      </c>
      <c r="AH31" s="207">
        <f t="shared" si="14"/>
        <v>-1</v>
      </c>
      <c r="AI31" s="271">
        <f t="shared" si="15"/>
        <v>211.0425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37.2012</v>
      </c>
      <c r="C32" s="206"/>
      <c r="D32" s="212">
        <f t="shared" si="2"/>
        <v>-1</v>
      </c>
      <c r="E32" s="213">
        <v>42.8238</v>
      </c>
      <c r="F32" s="209"/>
      <c r="G32" s="207">
        <f t="shared" si="3"/>
        <v>-1</v>
      </c>
      <c r="H32" s="213">
        <v>58.6164</v>
      </c>
      <c r="I32" s="209"/>
      <c r="J32" s="207">
        <f t="shared" si="4"/>
        <v>-1</v>
      </c>
      <c r="K32" s="213">
        <v>38.584</v>
      </c>
      <c r="L32" s="244"/>
      <c r="M32" s="207">
        <f t="shared" si="5"/>
        <v>-1</v>
      </c>
      <c r="N32" s="215">
        <v>7.0422</v>
      </c>
      <c r="O32" s="244"/>
      <c r="P32" s="207">
        <f t="shared" si="6"/>
        <v>-1</v>
      </c>
      <c r="Q32" s="215">
        <v>9.0401</v>
      </c>
      <c r="R32" s="244"/>
      <c r="S32" s="207">
        <f t="shared" si="7"/>
        <v>-1</v>
      </c>
      <c r="T32" s="213">
        <v>8.8343</v>
      </c>
      <c r="U32" s="244"/>
      <c r="V32" s="207">
        <f t="shared" si="8"/>
        <v>-1</v>
      </c>
      <c r="W32" s="215">
        <v>3.5668</v>
      </c>
      <c r="X32" s="244"/>
      <c r="Y32" s="264">
        <f t="shared" si="9"/>
        <v>-1</v>
      </c>
      <c r="Z32" s="287">
        <v>2.3565</v>
      </c>
      <c r="AA32" s="257"/>
      <c r="AB32" s="264">
        <f t="shared" si="10"/>
        <v>-1</v>
      </c>
      <c r="AC32" s="254">
        <f t="shared" si="0"/>
        <v>177.2254</v>
      </c>
      <c r="AD32" s="255">
        <f t="shared" si="1"/>
        <v>0</v>
      </c>
      <c r="AE32" s="207">
        <f t="shared" si="11"/>
        <v>-1</v>
      </c>
      <c r="AF32" s="254">
        <f t="shared" si="12"/>
        <v>30.8399</v>
      </c>
      <c r="AG32" s="255">
        <f t="shared" si="13"/>
        <v>0</v>
      </c>
      <c r="AH32" s="207">
        <f t="shared" si="14"/>
        <v>-1</v>
      </c>
      <c r="AI32" s="271">
        <f t="shared" si="15"/>
        <v>208.0653</v>
      </c>
      <c r="AJ32" s="255">
        <f t="shared" si="15"/>
        <v>0</v>
      </c>
      <c r="AK32" s="207">
        <f t="shared" si="16"/>
        <v>-1</v>
      </c>
    </row>
    <row r="33" s="194" customFormat="1" ht="19.5" customHeight="1" spans="1:37">
      <c r="A33" s="10">
        <v>30</v>
      </c>
      <c r="B33" s="216">
        <v>37.696</v>
      </c>
      <c r="C33" s="206"/>
      <c r="D33" s="212">
        <f t="shared" si="2"/>
        <v>-1</v>
      </c>
      <c r="E33" s="213">
        <v>42.1501</v>
      </c>
      <c r="F33" s="209"/>
      <c r="G33" s="207">
        <f t="shared" si="3"/>
        <v>-1</v>
      </c>
      <c r="H33" s="213">
        <v>57.14</v>
      </c>
      <c r="I33" s="209"/>
      <c r="J33" s="207">
        <f t="shared" si="4"/>
        <v>-1</v>
      </c>
      <c r="K33" s="213">
        <v>37.945</v>
      </c>
      <c r="L33" s="244">
        <v>37.945</v>
      </c>
      <c r="M33" s="207">
        <f t="shared" si="5"/>
        <v>0</v>
      </c>
      <c r="N33" s="215">
        <v>7.2071</v>
      </c>
      <c r="O33" s="244"/>
      <c r="P33" s="207">
        <f t="shared" si="6"/>
        <v>-1</v>
      </c>
      <c r="Q33" s="215">
        <v>9.1943</v>
      </c>
      <c r="R33" s="244"/>
      <c r="S33" s="207">
        <f t="shared" si="7"/>
        <v>-1</v>
      </c>
      <c r="T33" s="213">
        <v>8.9816</v>
      </c>
      <c r="U33" s="244"/>
      <c r="V33" s="207">
        <f t="shared" si="8"/>
        <v>-1</v>
      </c>
      <c r="W33" s="215">
        <v>3.6552</v>
      </c>
      <c r="X33" s="244"/>
      <c r="Y33" s="264">
        <f t="shared" si="9"/>
        <v>-1</v>
      </c>
      <c r="Z33" s="287">
        <v>2.3742</v>
      </c>
      <c r="AA33" s="257"/>
      <c r="AB33" s="264">
        <f t="shared" si="10"/>
        <v>-1</v>
      </c>
      <c r="AC33" s="254">
        <f t="shared" si="0"/>
        <v>174.9311</v>
      </c>
      <c r="AD33" s="255">
        <f t="shared" si="1"/>
        <v>37.945</v>
      </c>
      <c r="AE33" s="207">
        <f t="shared" si="11"/>
        <v>-0.783086026441267</v>
      </c>
      <c r="AF33" s="254">
        <f t="shared" si="12"/>
        <v>31.4124</v>
      </c>
      <c r="AG33" s="255">
        <f t="shared" si="13"/>
        <v>0</v>
      </c>
      <c r="AH33" s="207">
        <f t="shared" si="14"/>
        <v>-1</v>
      </c>
      <c r="AI33" s="271">
        <f t="shared" si="15"/>
        <v>206.3435</v>
      </c>
      <c r="AJ33" s="255">
        <f t="shared" si="15"/>
        <v>37.945</v>
      </c>
      <c r="AK33" s="207">
        <f t="shared" si="16"/>
        <v>-0.816107606975747</v>
      </c>
    </row>
    <row r="34" s="194" customFormat="1" ht="20.1" customHeight="1" spans="1:37">
      <c r="A34" s="10"/>
      <c r="B34" s="216"/>
      <c r="C34" s="217"/>
      <c r="D34" s="218"/>
      <c r="E34" s="219"/>
      <c r="F34" s="220"/>
      <c r="G34" s="221"/>
      <c r="H34" s="219"/>
      <c r="I34" s="220"/>
      <c r="J34" s="221"/>
      <c r="K34" s="219"/>
      <c r="L34" s="246"/>
      <c r="M34" s="221"/>
      <c r="N34" s="216"/>
      <c r="O34" s="246"/>
      <c r="P34" s="221"/>
      <c r="Q34" s="216"/>
      <c r="R34" s="246"/>
      <c r="S34" s="221"/>
      <c r="T34" s="219"/>
      <c r="U34" s="246"/>
      <c r="V34" s="221"/>
      <c r="W34" s="248"/>
      <c r="X34" s="246"/>
      <c r="Y34" s="277"/>
      <c r="Z34" s="289"/>
      <c r="AA34" s="246"/>
      <c r="AB34" s="277"/>
      <c r="AC34" s="259"/>
      <c r="AD34" s="260"/>
      <c r="AE34" s="221"/>
      <c r="AF34" s="259"/>
      <c r="AG34" s="255">
        <f t="shared" si="13"/>
        <v>0</v>
      </c>
      <c r="AH34" s="221"/>
      <c r="AI34" s="272"/>
      <c r="AJ34" s="260"/>
      <c r="AK34" s="221"/>
    </row>
    <row r="35" s="194" customFormat="1" ht="20.1" customHeight="1" spans="1:37">
      <c r="A35" s="222" t="s">
        <v>19</v>
      </c>
      <c r="B35" s="223">
        <f t="shared" ref="B35:U35" si="17">SUM(B4:B34)</f>
        <v>1123.0146</v>
      </c>
      <c r="C35" s="224">
        <f t="shared" si="17"/>
        <v>0</v>
      </c>
      <c r="D35" s="225">
        <f t="shared" si="2"/>
        <v>-1</v>
      </c>
      <c r="E35" s="210">
        <f t="shared" si="17"/>
        <v>1303.6514</v>
      </c>
      <c r="F35" s="226">
        <f t="shared" si="17"/>
        <v>0</v>
      </c>
      <c r="G35" s="225">
        <f t="shared" si="3"/>
        <v>-1</v>
      </c>
      <c r="H35" s="210">
        <f t="shared" si="17"/>
        <v>1775.4518</v>
      </c>
      <c r="I35" s="247">
        <f t="shared" si="17"/>
        <v>0</v>
      </c>
      <c r="J35" s="225">
        <f t="shared" si="4"/>
        <v>-1</v>
      </c>
      <c r="K35" s="210">
        <f t="shared" si="17"/>
        <v>1168.6526</v>
      </c>
      <c r="L35" s="247">
        <f t="shared" si="17"/>
        <v>37.945</v>
      </c>
      <c r="M35" s="225">
        <f t="shared" si="5"/>
        <v>-0.967530983972482</v>
      </c>
      <c r="N35" s="210">
        <f t="shared" si="17"/>
        <v>219.2976</v>
      </c>
      <c r="O35" s="224">
        <f t="shared" si="17"/>
        <v>0</v>
      </c>
      <c r="P35" s="225">
        <f t="shared" si="6"/>
        <v>-1</v>
      </c>
      <c r="Q35" s="210">
        <f t="shared" si="17"/>
        <v>295.9899</v>
      </c>
      <c r="R35" s="224">
        <f t="shared" si="17"/>
        <v>0</v>
      </c>
      <c r="S35" s="225">
        <f t="shared" si="7"/>
        <v>-1</v>
      </c>
      <c r="T35" s="210">
        <f t="shared" si="17"/>
        <v>277.7593</v>
      </c>
      <c r="U35" s="247">
        <f t="shared" si="17"/>
        <v>0</v>
      </c>
      <c r="V35" s="225">
        <f t="shared" si="8"/>
        <v>-1</v>
      </c>
      <c r="W35" s="223">
        <f t="shared" ref="W35:X35" si="18">SUM(W4:W34)</f>
        <v>119.5386</v>
      </c>
      <c r="X35" s="249">
        <f t="shared" si="18"/>
        <v>0</v>
      </c>
      <c r="Y35" s="261">
        <f t="shared" si="9"/>
        <v>-1</v>
      </c>
      <c r="Z35" s="262">
        <f t="shared" ref="Z35" si="19">SUM(Z4:Z34)</f>
        <v>70.8794</v>
      </c>
      <c r="AA35" s="263">
        <f t="shared" ref="AA35" si="20">SUM(AA4:AA34)</f>
        <v>0</v>
      </c>
      <c r="AB35" s="261">
        <f t="shared" ref="AB35:AB38" si="21">(AA35-Z35)/Z35</f>
        <v>-1</v>
      </c>
      <c r="AC35" s="210">
        <f t="shared" ref="AC35:AD35" si="22">SUM(AC4:AC34)</f>
        <v>5370.7704</v>
      </c>
      <c r="AD35" s="224">
        <f t="shared" si="22"/>
        <v>37.945</v>
      </c>
      <c r="AE35" s="225">
        <f t="shared" si="11"/>
        <v>-0.992934905577047</v>
      </c>
      <c r="AF35" s="210">
        <f t="shared" ref="AF35" si="23">SUM(AF4:AF34)</f>
        <v>983.4648</v>
      </c>
      <c r="AG35" s="224">
        <f t="shared" ref="AG35" si="24">SUM(AG4:AG34)</f>
        <v>0</v>
      </c>
      <c r="AH35" s="225">
        <f t="shared" si="14"/>
        <v>-1</v>
      </c>
      <c r="AI35" s="210">
        <f t="shared" ref="AI35" si="25">SUM(AI4:AI34)</f>
        <v>6354.2352</v>
      </c>
      <c r="AJ35" s="224">
        <f t="shared" ref="AJ35" si="26">SUM(AJ4:AJ34)</f>
        <v>37.945</v>
      </c>
      <c r="AK35" s="225">
        <f t="shared" si="16"/>
        <v>-0.994028392276068</v>
      </c>
    </row>
    <row r="36" s="194" customFormat="1" ht="20.1" customHeight="1" spans="1:37">
      <c r="A36" s="227" t="s">
        <v>65</v>
      </c>
      <c r="B36" s="228">
        <f t="shared" ref="B36:U36" si="27">AVERAGE(B4:B34)</f>
        <v>37.43382</v>
      </c>
      <c r="C36" s="229" t="e">
        <f t="shared" si="27"/>
        <v>#DIV/0!</v>
      </c>
      <c r="D36" s="212" t="e">
        <f t="shared" si="2"/>
        <v>#DIV/0!</v>
      </c>
      <c r="E36" s="230">
        <f t="shared" si="27"/>
        <v>43.4550466666667</v>
      </c>
      <c r="F36" s="231" t="e">
        <f t="shared" si="27"/>
        <v>#DIV/0!</v>
      </c>
      <c r="G36" s="212" t="e">
        <f t="shared" si="3"/>
        <v>#DIV/0!</v>
      </c>
      <c r="H36" s="230">
        <f t="shared" si="27"/>
        <v>59.1817266666667</v>
      </c>
      <c r="I36" s="231" t="e">
        <f t="shared" si="27"/>
        <v>#DIV/0!</v>
      </c>
      <c r="J36" s="212" t="e">
        <f t="shared" si="4"/>
        <v>#DIV/0!</v>
      </c>
      <c r="K36" s="230">
        <f t="shared" si="27"/>
        <v>38.9550866666667</v>
      </c>
      <c r="L36" s="231">
        <f t="shared" si="27"/>
        <v>37.945</v>
      </c>
      <c r="M36" s="212">
        <f t="shared" si="5"/>
        <v>-0.0259295191744749</v>
      </c>
      <c r="N36" s="230">
        <f t="shared" si="27"/>
        <v>7.30992</v>
      </c>
      <c r="O36" s="229" t="e">
        <f t="shared" si="27"/>
        <v>#DIV/0!</v>
      </c>
      <c r="P36" s="212" t="e">
        <f t="shared" si="6"/>
        <v>#DIV/0!</v>
      </c>
      <c r="Q36" s="230">
        <f t="shared" si="27"/>
        <v>9.86633</v>
      </c>
      <c r="R36" s="229" t="e">
        <f t="shared" si="27"/>
        <v>#DIV/0!</v>
      </c>
      <c r="S36" s="212" t="e">
        <f t="shared" si="7"/>
        <v>#DIV/0!</v>
      </c>
      <c r="T36" s="230">
        <f t="shared" si="27"/>
        <v>9.25864333333333</v>
      </c>
      <c r="U36" s="231" t="e">
        <f t="shared" si="27"/>
        <v>#DIV/0!</v>
      </c>
      <c r="V36" s="207" t="e">
        <f t="shared" si="8"/>
        <v>#DIV/0!</v>
      </c>
      <c r="W36" s="215">
        <f t="shared" ref="W36:X36" si="28">AVERAGE(W4:W34)</f>
        <v>3.98462</v>
      </c>
      <c r="X36" s="244" t="e">
        <f t="shared" si="28"/>
        <v>#DIV/0!</v>
      </c>
      <c r="Y36" s="264" t="e">
        <f t="shared" si="9"/>
        <v>#DIV/0!</v>
      </c>
      <c r="Z36" s="265">
        <f t="shared" ref="Z36:AA36" si="29">AVERAGE(Z4:Z34)</f>
        <v>2.36264666666667</v>
      </c>
      <c r="AA36" s="266" t="e">
        <f t="shared" si="29"/>
        <v>#DIV/0!</v>
      </c>
      <c r="AB36" s="264" t="e">
        <f t="shared" si="21"/>
        <v>#DIV/0!</v>
      </c>
      <c r="AC36" s="230">
        <f t="shared" ref="AC36" si="30">AVERAGE(AC4:AC34)</f>
        <v>179.02568</v>
      </c>
      <c r="AD36" s="229">
        <f t="shared" ref="AD36" si="31">AVERAGE(AD4:AD34)</f>
        <v>1.26483333333333</v>
      </c>
      <c r="AE36" s="212">
        <f t="shared" si="11"/>
        <v>-0.992934905577047</v>
      </c>
      <c r="AF36" s="230">
        <f t="shared" ref="AF36" si="32">AVERAGE(AF4:AF34)</f>
        <v>32.78216</v>
      </c>
      <c r="AG36" s="229">
        <f t="shared" ref="AG36" si="33">AVERAGE(AG4:AG34)</f>
        <v>0</v>
      </c>
      <c r="AH36" s="212">
        <f t="shared" si="14"/>
        <v>-1</v>
      </c>
      <c r="AI36" s="230">
        <f t="shared" ref="AI36" si="34">AVERAGE(AI4:AI34)</f>
        <v>211.80784</v>
      </c>
      <c r="AJ36" s="229">
        <f t="shared" ref="AJ36" si="35">AVERAGE(AJ4:AJ34)</f>
        <v>1.26483333333333</v>
      </c>
      <c r="AK36" s="207">
        <f t="shared" si="16"/>
        <v>-0.994028392276068</v>
      </c>
    </row>
    <row r="37" s="194" customFormat="1" ht="20.1" customHeight="1" spans="1:37">
      <c r="A37" s="232" t="s">
        <v>66</v>
      </c>
      <c r="B37" s="228">
        <f t="shared" ref="B37:U37" si="36">MAX(B4:B34)</f>
        <v>38.8586</v>
      </c>
      <c r="C37" s="229">
        <f t="shared" si="36"/>
        <v>0</v>
      </c>
      <c r="D37" s="212">
        <f t="shared" si="2"/>
        <v>-1</v>
      </c>
      <c r="E37" s="230">
        <f t="shared" si="36"/>
        <v>46.9973</v>
      </c>
      <c r="F37" s="231">
        <f t="shared" si="36"/>
        <v>0</v>
      </c>
      <c r="G37" s="212">
        <f t="shared" si="3"/>
        <v>-1</v>
      </c>
      <c r="H37" s="230">
        <f t="shared" si="36"/>
        <v>69.4634</v>
      </c>
      <c r="I37" s="231">
        <f t="shared" si="36"/>
        <v>0</v>
      </c>
      <c r="J37" s="212">
        <f t="shared" si="4"/>
        <v>-1</v>
      </c>
      <c r="K37" s="230">
        <f t="shared" si="36"/>
        <v>43.345</v>
      </c>
      <c r="L37" s="231">
        <f t="shared" si="36"/>
        <v>37.945</v>
      </c>
      <c r="M37" s="212">
        <f t="shared" si="5"/>
        <v>-0.124581843349867</v>
      </c>
      <c r="N37" s="230">
        <f t="shared" si="36"/>
        <v>7.8182</v>
      </c>
      <c r="O37" s="229">
        <f t="shared" si="36"/>
        <v>0</v>
      </c>
      <c r="P37" s="212">
        <f t="shared" si="6"/>
        <v>-1</v>
      </c>
      <c r="Q37" s="230">
        <f t="shared" si="36"/>
        <v>10.9525</v>
      </c>
      <c r="R37" s="229">
        <f t="shared" si="36"/>
        <v>0</v>
      </c>
      <c r="S37" s="212">
        <f t="shared" si="7"/>
        <v>-1</v>
      </c>
      <c r="T37" s="230">
        <f t="shared" si="36"/>
        <v>10.4959</v>
      </c>
      <c r="U37" s="231">
        <f t="shared" si="36"/>
        <v>0</v>
      </c>
      <c r="V37" s="207">
        <f t="shared" si="8"/>
        <v>-1</v>
      </c>
      <c r="W37" s="215">
        <f t="shared" ref="W37:X37" si="37">MAX(W4:W34)</f>
        <v>5.957</v>
      </c>
      <c r="X37" s="244">
        <f t="shared" si="37"/>
        <v>0</v>
      </c>
      <c r="Y37" s="264">
        <f t="shared" si="9"/>
        <v>-1</v>
      </c>
      <c r="Z37" s="265">
        <f t="shared" ref="Z37:AA37" si="38">MAX(Z4:Z34)</f>
        <v>3.7684</v>
      </c>
      <c r="AA37" s="266">
        <f t="shared" si="38"/>
        <v>0</v>
      </c>
      <c r="AB37" s="264">
        <f t="shared" si="21"/>
        <v>-1</v>
      </c>
      <c r="AC37" s="230">
        <f t="shared" ref="AC37" si="39">MAX(AC4:AC34)</f>
        <v>194.7352</v>
      </c>
      <c r="AD37" s="229">
        <f t="shared" ref="AD37" si="40">MAX(AD4:AD34)</f>
        <v>37.945</v>
      </c>
      <c r="AE37" s="212">
        <f t="shared" si="11"/>
        <v>-0.805145654201192</v>
      </c>
      <c r="AF37" s="230">
        <f t="shared" ref="AF37" si="41">MAX(AF4:AF34)</f>
        <v>36.1992</v>
      </c>
      <c r="AG37" s="229">
        <f t="shared" ref="AG37" si="42">MAX(AG4:AG34)</f>
        <v>0</v>
      </c>
      <c r="AH37" s="212">
        <f t="shared" si="14"/>
        <v>-1</v>
      </c>
      <c r="AI37" s="230">
        <f t="shared" ref="AI37" si="43">MAX(AI4:AI34)</f>
        <v>230.3212</v>
      </c>
      <c r="AJ37" s="229">
        <f t="shared" ref="AJ37" si="44">MAX(AJ4:AJ34)</f>
        <v>37.945</v>
      </c>
      <c r="AK37" s="207">
        <f t="shared" si="16"/>
        <v>-0.835251813554289</v>
      </c>
    </row>
    <row r="38" s="194" customFormat="1" ht="20.1" customHeight="1" spans="1:37">
      <c r="A38" s="233" t="s">
        <v>67</v>
      </c>
      <c r="B38" s="234">
        <f t="shared" ref="B38:I38" si="45">MIN(B4:B34)</f>
        <v>35.9308</v>
      </c>
      <c r="C38" s="235">
        <f t="shared" si="45"/>
        <v>0</v>
      </c>
      <c r="D38" s="236">
        <f t="shared" si="2"/>
        <v>-1</v>
      </c>
      <c r="E38" s="237">
        <f t="shared" si="45"/>
        <v>41.4806</v>
      </c>
      <c r="F38" s="238">
        <f t="shared" si="45"/>
        <v>0</v>
      </c>
      <c r="G38" s="236">
        <f t="shared" si="3"/>
        <v>-1</v>
      </c>
      <c r="H38" s="237">
        <f t="shared" si="45"/>
        <v>52.3849</v>
      </c>
      <c r="I38" s="238">
        <f t="shared" si="45"/>
        <v>0</v>
      </c>
      <c r="J38" s="236">
        <f t="shared" si="4"/>
        <v>-1</v>
      </c>
      <c r="K38" s="237">
        <f t="shared" ref="K38:AD38" si="46">MIN(K4:K34)</f>
        <v>34.507</v>
      </c>
      <c r="L38" s="238">
        <f t="shared" si="46"/>
        <v>37.945</v>
      </c>
      <c r="M38" s="236">
        <f t="shared" si="5"/>
        <v>0.0996319587330108</v>
      </c>
      <c r="N38" s="237">
        <f t="shared" si="46"/>
        <v>6.7803</v>
      </c>
      <c r="O38" s="235">
        <f t="shared" si="46"/>
        <v>0</v>
      </c>
      <c r="P38" s="236">
        <f t="shared" si="6"/>
        <v>-1</v>
      </c>
      <c r="Q38" s="237">
        <f t="shared" si="46"/>
        <v>8.6863</v>
      </c>
      <c r="R38" s="235">
        <f t="shared" si="46"/>
        <v>0</v>
      </c>
      <c r="S38" s="236">
        <f t="shared" si="7"/>
        <v>-1</v>
      </c>
      <c r="T38" s="237">
        <f t="shared" si="46"/>
        <v>8.0876</v>
      </c>
      <c r="U38" s="238">
        <f t="shared" si="46"/>
        <v>0</v>
      </c>
      <c r="V38" s="250">
        <f t="shared" si="8"/>
        <v>-1</v>
      </c>
      <c r="W38" s="251">
        <f t="shared" ref="W38:X38" si="47">MIN(W4:W34)</f>
        <v>3.3226</v>
      </c>
      <c r="X38" s="252">
        <f t="shared" si="47"/>
        <v>0</v>
      </c>
      <c r="Y38" s="267">
        <f t="shared" si="9"/>
        <v>-1</v>
      </c>
      <c r="Z38" s="268">
        <f t="shared" ref="Z38:AA38" si="48">MIN(Z4:Z34)</f>
        <v>1.8644</v>
      </c>
      <c r="AA38" s="269">
        <f t="shared" si="48"/>
        <v>0</v>
      </c>
      <c r="AB38" s="267">
        <f t="shared" si="21"/>
        <v>-1</v>
      </c>
      <c r="AC38" s="237">
        <f t="shared" ref="AC38" si="49">MIN(AC4:AC34)</f>
        <v>167.7027</v>
      </c>
      <c r="AD38" s="235">
        <f t="shared" si="46"/>
        <v>0</v>
      </c>
      <c r="AE38" s="236">
        <f t="shared" si="11"/>
        <v>-1</v>
      </c>
      <c r="AF38" s="237">
        <f t="shared" ref="AF38" si="50">MIN(AF4:AF34)</f>
        <v>29.9868</v>
      </c>
      <c r="AG38" s="235">
        <f t="shared" ref="AG38" si="51">MIN(AG4:AG34)</f>
        <v>0</v>
      </c>
      <c r="AH38" s="236">
        <f t="shared" si="14"/>
        <v>-1</v>
      </c>
      <c r="AI38" s="237">
        <f t="shared" ref="AI38" si="52">MIN(AI4:AI34)</f>
        <v>197.6895</v>
      </c>
      <c r="AJ38" s="235">
        <f t="shared" ref="AJ38" si="53">MIN(AJ4:AJ34)</f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>
    <tabColor indexed="40"/>
  </sheetPr>
  <dimension ref="A1:AK38"/>
  <sheetViews>
    <sheetView zoomScale="115" zoomScaleNormal="115" workbookViewId="0">
      <pane xSplit="1" ySplit="3" topLeftCell="Q28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2.6666666666667" style="77" customWidth="1"/>
    <col min="2" max="25" width="8.66666666666667" style="77" customWidth="1"/>
    <col min="26" max="26" width="9.44166666666667" style="77" customWidth="1"/>
    <col min="27" max="34" width="8.66666666666667" style="77" customWidth="1"/>
    <col min="35" max="37" width="8.66666666666667" customWidth="1"/>
  </cols>
  <sheetData>
    <row r="1" s="89" customFormat="1" ht="48.75" customHeight="1" spans="1:37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36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3"/>
      <c r="Z2" s="241" t="s">
        <v>60</v>
      </c>
      <c r="AA2" s="242"/>
      <c r="AB2" s="243"/>
      <c r="AC2" s="241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7.7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70" t="s">
        <v>64</v>
      </c>
      <c r="Z3" s="188" t="s">
        <v>35</v>
      </c>
      <c r="AA3" s="203" t="s">
        <v>36</v>
      </c>
      <c r="AB3" s="270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37.1328</v>
      </c>
      <c r="C4" s="206"/>
      <c r="D4" s="207">
        <f>(C4-B4)/B4</f>
        <v>-1</v>
      </c>
      <c r="E4" s="208">
        <v>43.0929</v>
      </c>
      <c r="F4" s="209"/>
      <c r="G4" s="207">
        <f>(F4-E4)/E4</f>
        <v>-1</v>
      </c>
      <c r="H4" s="210">
        <v>56.4861</v>
      </c>
      <c r="I4" s="209"/>
      <c r="J4" s="207">
        <f>(I4-H4)/H4</f>
        <v>-1</v>
      </c>
      <c r="K4" s="208">
        <v>38.747</v>
      </c>
      <c r="L4" s="244"/>
      <c r="M4" s="207">
        <f>(L4-K4)/K4</f>
        <v>-1</v>
      </c>
      <c r="N4" s="245">
        <v>7.1877</v>
      </c>
      <c r="O4" s="244"/>
      <c r="P4" s="207">
        <f>(O4-N4)/N4</f>
        <v>-1</v>
      </c>
      <c r="Q4" s="223">
        <v>9.4237</v>
      </c>
      <c r="R4" s="244"/>
      <c r="S4" s="207">
        <f>(R4-Q4)/Q4</f>
        <v>-1</v>
      </c>
      <c r="T4" s="208">
        <v>8.9401</v>
      </c>
      <c r="U4" s="244"/>
      <c r="V4" s="207">
        <f>(U4-T4)/T4</f>
        <v>-1</v>
      </c>
      <c r="W4" s="245">
        <v>3.6499</v>
      </c>
      <c r="X4" s="244"/>
      <c r="Y4" s="207">
        <f>(X4-W4)/W4</f>
        <v>-1</v>
      </c>
      <c r="Z4" s="281">
        <v>2.4942</v>
      </c>
      <c r="AA4" s="244"/>
      <c r="AB4" s="207">
        <f>(AA4-Z4)/Z4</f>
        <v>-1</v>
      </c>
      <c r="AC4" s="254">
        <f t="shared" ref="AC4:AC34" si="0">B4+E4+H4+K4</f>
        <v>175.4588</v>
      </c>
      <c r="AD4" s="255">
        <f t="shared" ref="AD4:AD34" si="1">C4+F4+I4+L4</f>
        <v>0</v>
      </c>
      <c r="AE4" s="207">
        <f>(AD4-AC4)/AC4</f>
        <v>-1</v>
      </c>
      <c r="AF4" s="254">
        <f>N4+Q4+T4+W4+Z4</f>
        <v>31.6956</v>
      </c>
      <c r="AG4" s="255">
        <f>O4+R4+U4+X4+AA4</f>
        <v>0</v>
      </c>
      <c r="AH4" s="207">
        <f>(AG4-AF4)/AF4</f>
        <v>-1</v>
      </c>
      <c r="AI4" s="271">
        <f>AC4+AF4</f>
        <v>207.1544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37.4432</v>
      </c>
      <c r="C5" s="206"/>
      <c r="D5" s="212">
        <f t="shared" ref="D5:D38" si="2">(C5-B5)/B5</f>
        <v>-1</v>
      </c>
      <c r="E5" s="213">
        <v>41.7925</v>
      </c>
      <c r="F5" s="209"/>
      <c r="G5" s="207">
        <f t="shared" ref="G5:G38" si="3">(F5-E5)/E5</f>
        <v>-1</v>
      </c>
      <c r="H5" s="213">
        <v>56.4349</v>
      </c>
      <c r="I5" s="209"/>
      <c r="J5" s="207">
        <f t="shared" ref="J5:J38" si="4">(I5-H5)/H5</f>
        <v>-1</v>
      </c>
      <c r="K5" s="213">
        <v>37.879</v>
      </c>
      <c r="L5" s="244"/>
      <c r="M5" s="207">
        <f t="shared" ref="M5:M38" si="5">(L5-K5)/K5</f>
        <v>-1</v>
      </c>
      <c r="N5" s="215">
        <v>7.0907</v>
      </c>
      <c r="O5" s="244"/>
      <c r="P5" s="207">
        <f t="shared" ref="P5:P38" si="6">(O5-N5)/N5</f>
        <v>-1</v>
      </c>
      <c r="Q5" s="215">
        <v>8.9623</v>
      </c>
      <c r="R5" s="244"/>
      <c r="S5" s="207">
        <f t="shared" ref="S5:S38" si="7">(R5-Q5)/Q5</f>
        <v>-1</v>
      </c>
      <c r="T5" s="213">
        <v>8.5724</v>
      </c>
      <c r="U5" s="244"/>
      <c r="V5" s="207">
        <f t="shared" ref="V5:V38" si="8">(U5-T5)/T5</f>
        <v>-1</v>
      </c>
      <c r="W5" s="215">
        <v>3.7733</v>
      </c>
      <c r="X5" s="244"/>
      <c r="Y5" s="207">
        <f t="shared" ref="Y5:Y38" si="9">(X5-W5)/W5</f>
        <v>-1</v>
      </c>
      <c r="Z5" s="282">
        <v>2.3785</v>
      </c>
      <c r="AA5" s="257"/>
      <c r="AB5" s="207">
        <f t="shared" ref="AB5:AB38" si="10">(AA5-Z5)/Z5</f>
        <v>-1</v>
      </c>
      <c r="AC5" s="254">
        <f t="shared" si="0"/>
        <v>173.5496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30.7772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204.3268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36.7904</v>
      </c>
      <c r="C6" s="206"/>
      <c r="D6" s="212">
        <f t="shared" si="2"/>
        <v>-1</v>
      </c>
      <c r="E6" s="214">
        <v>38.5364</v>
      </c>
      <c r="F6" s="209"/>
      <c r="G6" s="207">
        <f t="shared" si="3"/>
        <v>-1</v>
      </c>
      <c r="H6" s="214">
        <v>54.3734</v>
      </c>
      <c r="I6" s="209"/>
      <c r="J6" s="207">
        <f t="shared" si="4"/>
        <v>-1</v>
      </c>
      <c r="K6" s="214">
        <v>36.223</v>
      </c>
      <c r="L6" s="244"/>
      <c r="M6" s="207">
        <f t="shared" si="5"/>
        <v>-1</v>
      </c>
      <c r="N6" s="211">
        <v>6.5766</v>
      </c>
      <c r="O6" s="244"/>
      <c r="P6" s="207">
        <f t="shared" si="6"/>
        <v>-1</v>
      </c>
      <c r="Q6" s="211">
        <v>8.9811</v>
      </c>
      <c r="R6" s="244"/>
      <c r="S6" s="207">
        <f t="shared" si="7"/>
        <v>-1</v>
      </c>
      <c r="T6" s="214">
        <v>8.5543</v>
      </c>
      <c r="U6" s="244"/>
      <c r="V6" s="207">
        <f t="shared" si="8"/>
        <v>-1</v>
      </c>
      <c r="W6" s="211">
        <v>3.2162</v>
      </c>
      <c r="X6" s="244"/>
      <c r="Y6" s="207">
        <f t="shared" si="9"/>
        <v>-1</v>
      </c>
      <c r="Z6" s="282">
        <v>2.2621</v>
      </c>
      <c r="AA6" s="257"/>
      <c r="AB6" s="207">
        <f t="shared" si="10"/>
        <v>-1</v>
      </c>
      <c r="AC6" s="254">
        <f t="shared" si="0"/>
        <v>165.9232</v>
      </c>
      <c r="AD6" s="255">
        <f t="shared" si="1"/>
        <v>0</v>
      </c>
      <c r="AE6" s="207">
        <f t="shared" si="11"/>
        <v>-1</v>
      </c>
      <c r="AF6" s="254">
        <f t="shared" si="12"/>
        <v>29.5903</v>
      </c>
      <c r="AG6" s="255">
        <f t="shared" si="13"/>
        <v>0</v>
      </c>
      <c r="AH6" s="207">
        <f t="shared" si="14"/>
        <v>-1</v>
      </c>
      <c r="AI6" s="271">
        <f t="shared" si="15"/>
        <v>195.5135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37.2268</v>
      </c>
      <c r="C7" s="206"/>
      <c r="D7" s="212">
        <f t="shared" si="2"/>
        <v>-1</v>
      </c>
      <c r="E7" s="213">
        <v>41.3596</v>
      </c>
      <c r="F7" s="209"/>
      <c r="G7" s="207">
        <f t="shared" si="3"/>
        <v>-1</v>
      </c>
      <c r="H7" s="213">
        <v>56.8945</v>
      </c>
      <c r="I7" s="209"/>
      <c r="J7" s="207">
        <f t="shared" si="4"/>
        <v>-1</v>
      </c>
      <c r="K7" s="213">
        <v>36.799</v>
      </c>
      <c r="L7" s="244"/>
      <c r="M7" s="207">
        <f t="shared" si="5"/>
        <v>-1</v>
      </c>
      <c r="N7" s="215">
        <v>7.5369</v>
      </c>
      <c r="O7" s="244"/>
      <c r="P7" s="207">
        <f t="shared" si="6"/>
        <v>-1</v>
      </c>
      <c r="Q7" s="215">
        <v>9.9968</v>
      </c>
      <c r="R7" s="244"/>
      <c r="S7" s="207">
        <f t="shared" si="7"/>
        <v>-1</v>
      </c>
      <c r="T7" s="213">
        <v>7.7342</v>
      </c>
      <c r="U7" s="244"/>
      <c r="V7" s="207">
        <f t="shared" si="8"/>
        <v>-1</v>
      </c>
      <c r="W7" s="215">
        <v>3.452</v>
      </c>
      <c r="X7" s="244"/>
      <c r="Y7" s="207">
        <f t="shared" si="9"/>
        <v>-1</v>
      </c>
      <c r="Z7" s="282">
        <v>2.3138</v>
      </c>
      <c r="AA7" s="257"/>
      <c r="AB7" s="207">
        <f t="shared" si="10"/>
        <v>-1</v>
      </c>
      <c r="AC7" s="254">
        <f t="shared" si="0"/>
        <v>172.2799</v>
      </c>
      <c r="AD7" s="255">
        <f t="shared" si="1"/>
        <v>0</v>
      </c>
      <c r="AE7" s="207">
        <f t="shared" si="11"/>
        <v>-1</v>
      </c>
      <c r="AF7" s="254">
        <f t="shared" si="12"/>
        <v>31.0337</v>
      </c>
      <c r="AG7" s="255">
        <f t="shared" si="13"/>
        <v>0</v>
      </c>
      <c r="AH7" s="207">
        <f t="shared" si="14"/>
        <v>-1</v>
      </c>
      <c r="AI7" s="271">
        <f t="shared" si="15"/>
        <v>203.3136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37.2512</v>
      </c>
      <c r="C8" s="206"/>
      <c r="D8" s="212">
        <f t="shared" si="2"/>
        <v>-1</v>
      </c>
      <c r="E8" s="213">
        <v>42.7104</v>
      </c>
      <c r="F8" s="209"/>
      <c r="G8" s="207">
        <f t="shared" si="3"/>
        <v>-1</v>
      </c>
      <c r="H8" s="213">
        <v>58.5623</v>
      </c>
      <c r="I8" s="209"/>
      <c r="J8" s="207">
        <f t="shared" si="4"/>
        <v>-1</v>
      </c>
      <c r="K8" s="213">
        <v>38.128</v>
      </c>
      <c r="L8" s="244"/>
      <c r="M8" s="207">
        <f t="shared" si="5"/>
        <v>-1</v>
      </c>
      <c r="N8" s="215">
        <v>7.3914</v>
      </c>
      <c r="O8" s="244"/>
      <c r="P8" s="207">
        <f t="shared" si="6"/>
        <v>-1</v>
      </c>
      <c r="Q8" s="215">
        <v>9.8582</v>
      </c>
      <c r="R8" s="244"/>
      <c r="S8" s="207">
        <f t="shared" si="7"/>
        <v>-1</v>
      </c>
      <c r="T8" s="213">
        <v>7.5275</v>
      </c>
      <c r="U8" s="244"/>
      <c r="V8" s="207">
        <f t="shared" si="8"/>
        <v>-1</v>
      </c>
      <c r="W8" s="215">
        <v>3.5588</v>
      </c>
      <c r="X8" s="244"/>
      <c r="Y8" s="207">
        <f t="shared" si="9"/>
        <v>-1</v>
      </c>
      <c r="Z8" s="282">
        <v>2.3</v>
      </c>
      <c r="AA8" s="257"/>
      <c r="AB8" s="207">
        <f t="shared" si="10"/>
        <v>-1</v>
      </c>
      <c r="AC8" s="254">
        <f t="shared" si="0"/>
        <v>176.6519</v>
      </c>
      <c r="AD8" s="255">
        <f t="shared" si="1"/>
        <v>0</v>
      </c>
      <c r="AE8" s="207">
        <f t="shared" si="11"/>
        <v>-1</v>
      </c>
      <c r="AF8" s="254">
        <f t="shared" si="12"/>
        <v>30.6359</v>
      </c>
      <c r="AG8" s="255">
        <f t="shared" si="13"/>
        <v>0</v>
      </c>
      <c r="AH8" s="207">
        <f t="shared" si="14"/>
        <v>-1</v>
      </c>
      <c r="AI8" s="271">
        <f t="shared" si="15"/>
        <v>207.2878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36.64</v>
      </c>
      <c r="C9" s="206"/>
      <c r="D9" s="212">
        <f t="shared" si="2"/>
        <v>-1</v>
      </c>
      <c r="E9" s="213">
        <v>41.6745</v>
      </c>
      <c r="F9" s="209"/>
      <c r="G9" s="207">
        <f t="shared" si="3"/>
        <v>-1</v>
      </c>
      <c r="H9" s="213">
        <v>57.8469</v>
      </c>
      <c r="I9" s="209"/>
      <c r="J9" s="207">
        <f t="shared" si="4"/>
        <v>-1</v>
      </c>
      <c r="K9" s="213">
        <v>37.244</v>
      </c>
      <c r="L9" s="244"/>
      <c r="M9" s="207">
        <f t="shared" si="5"/>
        <v>-1</v>
      </c>
      <c r="N9" s="215">
        <v>7.2556</v>
      </c>
      <c r="O9" s="244"/>
      <c r="P9" s="207">
        <f t="shared" si="6"/>
        <v>-1</v>
      </c>
      <c r="Q9" s="215">
        <v>9.3667</v>
      </c>
      <c r="R9" s="244"/>
      <c r="S9" s="207">
        <f t="shared" si="7"/>
        <v>-1</v>
      </c>
      <c r="T9" s="213">
        <v>7.5542</v>
      </c>
      <c r="U9" s="244"/>
      <c r="V9" s="207">
        <f t="shared" si="8"/>
        <v>-1</v>
      </c>
      <c r="W9" s="215">
        <v>3.3954</v>
      </c>
      <c r="X9" s="244"/>
      <c r="Y9" s="207">
        <f t="shared" si="9"/>
        <v>-1</v>
      </c>
      <c r="Z9" s="282">
        <v>2.2872</v>
      </c>
      <c r="AA9" s="257"/>
      <c r="AB9" s="207">
        <f t="shared" si="10"/>
        <v>-1</v>
      </c>
      <c r="AC9" s="254">
        <f t="shared" si="0"/>
        <v>173.4054</v>
      </c>
      <c r="AD9" s="255">
        <f t="shared" si="1"/>
        <v>0</v>
      </c>
      <c r="AE9" s="207">
        <f t="shared" si="11"/>
        <v>-1</v>
      </c>
      <c r="AF9" s="254">
        <f t="shared" si="12"/>
        <v>29.8591</v>
      </c>
      <c r="AG9" s="255">
        <f t="shared" si="13"/>
        <v>0</v>
      </c>
      <c r="AH9" s="207">
        <f t="shared" si="14"/>
        <v>-1</v>
      </c>
      <c r="AI9" s="271">
        <f t="shared" si="15"/>
        <v>203.2645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37.3344</v>
      </c>
      <c r="C10" s="206"/>
      <c r="D10" s="212">
        <f t="shared" si="2"/>
        <v>-1</v>
      </c>
      <c r="E10" s="213">
        <v>42.3127</v>
      </c>
      <c r="F10" s="209"/>
      <c r="G10" s="207">
        <f t="shared" si="3"/>
        <v>-1</v>
      </c>
      <c r="H10" s="213">
        <v>56.118</v>
      </c>
      <c r="I10" s="209"/>
      <c r="J10" s="207">
        <f t="shared" si="4"/>
        <v>-1</v>
      </c>
      <c r="K10" s="213">
        <v>37.073</v>
      </c>
      <c r="L10" s="244"/>
      <c r="M10" s="207">
        <f t="shared" si="5"/>
        <v>-1</v>
      </c>
      <c r="N10" s="215">
        <v>6.9452</v>
      </c>
      <c r="O10" s="244"/>
      <c r="P10" s="207">
        <f t="shared" si="6"/>
        <v>-1</v>
      </c>
      <c r="Q10" s="215">
        <v>9.6466</v>
      </c>
      <c r="R10" s="244"/>
      <c r="S10" s="207">
        <f t="shared" si="7"/>
        <v>-1</v>
      </c>
      <c r="T10" s="213">
        <v>7.9727</v>
      </c>
      <c r="U10" s="244"/>
      <c r="V10" s="207">
        <f t="shared" si="8"/>
        <v>-1</v>
      </c>
      <c r="W10" s="215">
        <v>3.4654</v>
      </c>
      <c r="X10" s="244"/>
      <c r="Y10" s="207">
        <f t="shared" si="9"/>
        <v>-1</v>
      </c>
      <c r="Z10" s="282">
        <v>2.359</v>
      </c>
      <c r="AA10" s="257"/>
      <c r="AB10" s="207">
        <f t="shared" si="10"/>
        <v>-1</v>
      </c>
      <c r="AC10" s="254">
        <f t="shared" si="0"/>
        <v>172.8381</v>
      </c>
      <c r="AD10" s="255">
        <f t="shared" si="1"/>
        <v>0</v>
      </c>
      <c r="AE10" s="207">
        <f t="shared" si="11"/>
        <v>-1</v>
      </c>
      <c r="AF10" s="254">
        <f t="shared" si="12"/>
        <v>30.3889</v>
      </c>
      <c r="AG10" s="255">
        <f t="shared" si="13"/>
        <v>0</v>
      </c>
      <c r="AH10" s="207">
        <f t="shared" si="14"/>
        <v>-1</v>
      </c>
      <c r="AI10" s="271">
        <f t="shared" si="15"/>
        <v>203.227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37.3708</v>
      </c>
      <c r="C11" s="206"/>
      <c r="D11" s="212">
        <f t="shared" si="2"/>
        <v>-1</v>
      </c>
      <c r="E11" s="213">
        <v>41.1923</v>
      </c>
      <c r="F11" s="209"/>
      <c r="G11" s="207">
        <f t="shared" si="3"/>
        <v>-1</v>
      </c>
      <c r="H11" s="213">
        <v>56.4258</v>
      </c>
      <c r="I11" s="209"/>
      <c r="J11" s="207">
        <f t="shared" si="4"/>
        <v>-1</v>
      </c>
      <c r="K11" s="213">
        <v>36.897</v>
      </c>
      <c r="L11" s="244"/>
      <c r="M11" s="207">
        <f t="shared" si="5"/>
        <v>-1</v>
      </c>
      <c r="N11" s="215">
        <v>7.275</v>
      </c>
      <c r="O11" s="244"/>
      <c r="P11" s="207">
        <f t="shared" si="6"/>
        <v>-1</v>
      </c>
      <c r="Q11" s="215">
        <v>9.4184</v>
      </c>
      <c r="R11" s="244"/>
      <c r="S11" s="207">
        <f t="shared" si="7"/>
        <v>-1</v>
      </c>
      <c r="T11" s="213">
        <v>8.875</v>
      </c>
      <c r="U11" s="244"/>
      <c r="V11" s="207">
        <f t="shared" si="8"/>
        <v>-1</v>
      </c>
      <c r="W11" s="215">
        <v>3.6682</v>
      </c>
      <c r="X11" s="244"/>
      <c r="Y11" s="207">
        <f t="shared" si="9"/>
        <v>-1</v>
      </c>
      <c r="Z11" s="282">
        <v>2.4125</v>
      </c>
      <c r="AA11" s="257"/>
      <c r="AB11" s="207">
        <f t="shared" si="10"/>
        <v>-1</v>
      </c>
      <c r="AC11" s="254">
        <f t="shared" si="0"/>
        <v>171.8859</v>
      </c>
      <c r="AD11" s="255">
        <f t="shared" si="1"/>
        <v>0</v>
      </c>
      <c r="AE11" s="207">
        <f t="shared" si="11"/>
        <v>-1</v>
      </c>
      <c r="AF11" s="254">
        <f t="shared" si="12"/>
        <v>31.6491</v>
      </c>
      <c r="AG11" s="255">
        <f t="shared" si="13"/>
        <v>0</v>
      </c>
      <c r="AH11" s="207">
        <f t="shared" si="14"/>
        <v>-1</v>
      </c>
      <c r="AI11" s="271">
        <f t="shared" si="15"/>
        <v>203.535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36.72</v>
      </c>
      <c r="C12" s="206"/>
      <c r="D12" s="212">
        <f t="shared" si="2"/>
        <v>-1</v>
      </c>
      <c r="E12" s="213">
        <v>42.2584</v>
      </c>
      <c r="F12" s="209"/>
      <c r="G12" s="207">
        <f t="shared" si="3"/>
        <v>-1</v>
      </c>
      <c r="H12" s="213">
        <v>59.0585</v>
      </c>
      <c r="I12" s="209"/>
      <c r="J12" s="207">
        <f t="shared" si="4"/>
        <v>-1</v>
      </c>
      <c r="K12" s="213">
        <v>36.14</v>
      </c>
      <c r="L12" s="244"/>
      <c r="M12" s="207">
        <f t="shared" si="5"/>
        <v>-1</v>
      </c>
      <c r="N12" s="215">
        <v>7.2556</v>
      </c>
      <c r="O12" s="244"/>
      <c r="P12" s="207">
        <f t="shared" si="6"/>
        <v>-1</v>
      </c>
      <c r="Q12" s="215">
        <v>9.6288</v>
      </c>
      <c r="R12" s="244"/>
      <c r="S12" s="207">
        <f t="shared" si="7"/>
        <v>-1</v>
      </c>
      <c r="T12" s="213">
        <v>7.726</v>
      </c>
      <c r="U12" s="244"/>
      <c r="V12" s="207">
        <f t="shared" si="8"/>
        <v>-1</v>
      </c>
      <c r="W12" s="215">
        <v>3.6868</v>
      </c>
      <c r="X12" s="244"/>
      <c r="Y12" s="207">
        <f t="shared" si="9"/>
        <v>-1</v>
      </c>
      <c r="Z12" s="282">
        <v>2.3655</v>
      </c>
      <c r="AA12" s="257"/>
      <c r="AB12" s="207">
        <f t="shared" si="10"/>
        <v>-1</v>
      </c>
      <c r="AC12" s="254">
        <f t="shared" si="0"/>
        <v>174.1769</v>
      </c>
      <c r="AD12" s="255">
        <f t="shared" si="1"/>
        <v>0</v>
      </c>
      <c r="AE12" s="207">
        <f t="shared" si="11"/>
        <v>-1</v>
      </c>
      <c r="AF12" s="254">
        <f t="shared" si="12"/>
        <v>30.6627</v>
      </c>
      <c r="AG12" s="255">
        <f t="shared" si="13"/>
        <v>0</v>
      </c>
      <c r="AH12" s="207">
        <f t="shared" si="14"/>
        <v>-1</v>
      </c>
      <c r="AI12" s="271">
        <f t="shared" si="15"/>
        <v>204.8396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37.7184</v>
      </c>
      <c r="C13" s="206"/>
      <c r="D13" s="212">
        <f t="shared" si="2"/>
        <v>-1</v>
      </c>
      <c r="E13" s="213">
        <v>41.8668</v>
      </c>
      <c r="F13" s="209"/>
      <c r="G13" s="207">
        <f t="shared" si="3"/>
        <v>-1</v>
      </c>
      <c r="H13" s="213">
        <v>55.9661</v>
      </c>
      <c r="I13" s="209"/>
      <c r="J13" s="207">
        <f t="shared" si="4"/>
        <v>-1</v>
      </c>
      <c r="K13" s="213">
        <v>36.917</v>
      </c>
      <c r="L13" s="244"/>
      <c r="M13" s="207">
        <f t="shared" si="5"/>
        <v>-1</v>
      </c>
      <c r="N13" s="215">
        <v>7.4302</v>
      </c>
      <c r="O13" s="244"/>
      <c r="P13" s="207">
        <f t="shared" si="6"/>
        <v>-1</v>
      </c>
      <c r="Q13" s="215">
        <v>9.9916</v>
      </c>
      <c r="R13" s="244"/>
      <c r="S13" s="207">
        <f t="shared" si="7"/>
        <v>-1</v>
      </c>
      <c r="T13" s="213">
        <v>8.034</v>
      </c>
      <c r="U13" s="244"/>
      <c r="V13" s="207">
        <f t="shared" si="8"/>
        <v>-1</v>
      </c>
      <c r="W13" s="211">
        <v>3.6918</v>
      </c>
      <c r="X13" s="244"/>
      <c r="Y13" s="207">
        <f t="shared" si="9"/>
        <v>-1</v>
      </c>
      <c r="Z13" s="282">
        <v>2.3704</v>
      </c>
      <c r="AA13" s="257"/>
      <c r="AB13" s="207">
        <f t="shared" si="10"/>
        <v>-1</v>
      </c>
      <c r="AC13" s="254">
        <f t="shared" si="0"/>
        <v>172.4683</v>
      </c>
      <c r="AD13" s="255">
        <f t="shared" si="1"/>
        <v>0</v>
      </c>
      <c r="AE13" s="207">
        <f t="shared" si="11"/>
        <v>-1</v>
      </c>
      <c r="AF13" s="254">
        <f t="shared" si="12"/>
        <v>31.518</v>
      </c>
      <c r="AG13" s="255">
        <f t="shared" si="13"/>
        <v>0</v>
      </c>
      <c r="AH13" s="207">
        <f t="shared" si="14"/>
        <v>-1</v>
      </c>
      <c r="AI13" s="271">
        <f t="shared" si="15"/>
        <v>203.9863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37.4578</v>
      </c>
      <c r="C14" s="206"/>
      <c r="D14" s="212">
        <f t="shared" si="2"/>
        <v>-1</v>
      </c>
      <c r="E14" s="213">
        <v>41.3793</v>
      </c>
      <c r="F14" s="209"/>
      <c r="G14" s="207">
        <f t="shared" si="3"/>
        <v>-1</v>
      </c>
      <c r="H14" s="213">
        <v>55.8648</v>
      </c>
      <c r="I14" s="209"/>
      <c r="J14" s="207">
        <f t="shared" si="4"/>
        <v>-1</v>
      </c>
      <c r="K14" s="213">
        <v>35.097</v>
      </c>
      <c r="L14" s="244"/>
      <c r="M14" s="207">
        <f t="shared" si="5"/>
        <v>-1</v>
      </c>
      <c r="N14" s="215">
        <v>7.2653</v>
      </c>
      <c r="O14" s="244"/>
      <c r="P14" s="207">
        <f t="shared" si="6"/>
        <v>-1</v>
      </c>
      <c r="Q14" s="215">
        <v>10.1541</v>
      </c>
      <c r="R14" s="244"/>
      <c r="S14" s="207">
        <f t="shared" si="7"/>
        <v>-1</v>
      </c>
      <c r="T14" s="213">
        <v>7.6239</v>
      </c>
      <c r="U14" s="244"/>
      <c r="V14" s="207">
        <f t="shared" si="8"/>
        <v>-1</v>
      </c>
      <c r="W14" s="215">
        <v>3.6184</v>
      </c>
      <c r="X14" s="244"/>
      <c r="Y14" s="207">
        <f t="shared" si="9"/>
        <v>-1</v>
      </c>
      <c r="Z14" s="282">
        <v>2.3477</v>
      </c>
      <c r="AA14" s="257"/>
      <c r="AB14" s="207">
        <f t="shared" si="10"/>
        <v>-1</v>
      </c>
      <c r="AC14" s="254">
        <f t="shared" si="0"/>
        <v>169.7989</v>
      </c>
      <c r="AD14" s="255">
        <f t="shared" si="1"/>
        <v>0</v>
      </c>
      <c r="AE14" s="207">
        <f t="shared" si="11"/>
        <v>-1</v>
      </c>
      <c r="AF14" s="254">
        <f t="shared" si="12"/>
        <v>31.0094</v>
      </c>
      <c r="AG14" s="255">
        <f t="shared" si="13"/>
        <v>0</v>
      </c>
      <c r="AH14" s="207">
        <f t="shared" si="14"/>
        <v>-1</v>
      </c>
      <c r="AI14" s="271">
        <f t="shared" si="15"/>
        <v>200.8083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37.3841</v>
      </c>
      <c r="C15" s="206"/>
      <c r="D15" s="212">
        <f t="shared" si="2"/>
        <v>-1</v>
      </c>
      <c r="E15" s="213">
        <v>39.8981</v>
      </c>
      <c r="F15" s="209"/>
      <c r="G15" s="207">
        <f t="shared" si="3"/>
        <v>-1</v>
      </c>
      <c r="H15" s="213">
        <v>52.3002</v>
      </c>
      <c r="I15" s="209"/>
      <c r="J15" s="207">
        <f t="shared" si="4"/>
        <v>-1</v>
      </c>
      <c r="K15" s="213">
        <v>35.401</v>
      </c>
      <c r="L15" s="244"/>
      <c r="M15" s="207">
        <f t="shared" si="5"/>
        <v>-1</v>
      </c>
      <c r="N15" s="215">
        <v>6.8288</v>
      </c>
      <c r="O15" s="244"/>
      <c r="P15" s="207">
        <f t="shared" si="6"/>
        <v>-1</v>
      </c>
      <c r="Q15" s="215">
        <v>10.0653</v>
      </c>
      <c r="R15" s="244"/>
      <c r="S15" s="207">
        <f t="shared" si="7"/>
        <v>-1</v>
      </c>
      <c r="T15" s="213">
        <v>7.5266</v>
      </c>
      <c r="U15" s="244"/>
      <c r="V15" s="207">
        <f t="shared" si="8"/>
        <v>-1</v>
      </c>
      <c r="W15" s="215">
        <v>3.294</v>
      </c>
      <c r="X15" s="244"/>
      <c r="Y15" s="207">
        <f t="shared" si="9"/>
        <v>-1</v>
      </c>
      <c r="Z15" s="282">
        <v>2.3028</v>
      </c>
      <c r="AA15" s="257"/>
      <c r="AB15" s="207">
        <f t="shared" si="10"/>
        <v>-1</v>
      </c>
      <c r="AC15" s="254">
        <f t="shared" si="0"/>
        <v>164.9834</v>
      </c>
      <c r="AD15" s="255">
        <f t="shared" si="1"/>
        <v>0</v>
      </c>
      <c r="AE15" s="207">
        <f t="shared" si="11"/>
        <v>-1</v>
      </c>
      <c r="AF15" s="254">
        <f t="shared" si="12"/>
        <v>30.0175</v>
      </c>
      <c r="AG15" s="255">
        <f t="shared" si="13"/>
        <v>0</v>
      </c>
      <c r="AH15" s="207">
        <f t="shared" si="14"/>
        <v>-1</v>
      </c>
      <c r="AI15" s="271">
        <f t="shared" si="15"/>
        <v>195.0009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37.152</v>
      </c>
      <c r="C16" s="206"/>
      <c r="D16" s="212">
        <f t="shared" si="2"/>
        <v>-1</v>
      </c>
      <c r="E16" s="213">
        <v>39.3431</v>
      </c>
      <c r="F16" s="209"/>
      <c r="G16" s="207">
        <f t="shared" si="3"/>
        <v>-1</v>
      </c>
      <c r="H16" s="213">
        <v>56.1935</v>
      </c>
      <c r="I16" s="209"/>
      <c r="J16" s="207">
        <f t="shared" si="4"/>
        <v>-1</v>
      </c>
      <c r="K16" s="213">
        <v>34.894</v>
      </c>
      <c r="L16" s="244"/>
      <c r="M16" s="207">
        <f t="shared" si="5"/>
        <v>-1</v>
      </c>
      <c r="N16" s="215">
        <v>7.4422</v>
      </c>
      <c r="O16" s="244"/>
      <c r="P16" s="207">
        <f t="shared" si="6"/>
        <v>-1</v>
      </c>
      <c r="Q16" s="215">
        <v>7.8132</v>
      </c>
      <c r="R16" s="244"/>
      <c r="S16" s="207">
        <f t="shared" si="7"/>
        <v>-1</v>
      </c>
      <c r="T16" s="213">
        <v>7.7033</v>
      </c>
      <c r="U16" s="244"/>
      <c r="V16" s="207">
        <f t="shared" si="8"/>
        <v>-1</v>
      </c>
      <c r="W16" s="215">
        <v>3.4045</v>
      </c>
      <c r="X16" s="244"/>
      <c r="Y16" s="207">
        <f t="shared" si="9"/>
        <v>-1</v>
      </c>
      <c r="Z16" s="282">
        <v>2.2823</v>
      </c>
      <c r="AA16" s="257"/>
      <c r="AB16" s="207">
        <f t="shared" si="10"/>
        <v>-1</v>
      </c>
      <c r="AC16" s="254">
        <f t="shared" si="0"/>
        <v>167.5826</v>
      </c>
      <c r="AD16" s="255">
        <f t="shared" si="1"/>
        <v>0</v>
      </c>
      <c r="AE16" s="207">
        <f t="shared" si="11"/>
        <v>-1</v>
      </c>
      <c r="AF16" s="254">
        <f t="shared" si="12"/>
        <v>28.6455</v>
      </c>
      <c r="AG16" s="255">
        <f t="shared" si="13"/>
        <v>0</v>
      </c>
      <c r="AH16" s="207">
        <f t="shared" si="14"/>
        <v>-1</v>
      </c>
      <c r="AI16" s="271">
        <f t="shared" si="15"/>
        <v>196.2281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37.442</v>
      </c>
      <c r="C17" s="206"/>
      <c r="D17" s="212">
        <f t="shared" si="2"/>
        <v>-1</v>
      </c>
      <c r="E17" s="213">
        <v>39.6534</v>
      </c>
      <c r="F17" s="209"/>
      <c r="G17" s="207">
        <f t="shared" si="3"/>
        <v>-1</v>
      </c>
      <c r="H17" s="213">
        <v>56.6696</v>
      </c>
      <c r="I17" s="209"/>
      <c r="J17" s="207">
        <f t="shared" si="4"/>
        <v>-1</v>
      </c>
      <c r="K17" s="213">
        <v>35.766</v>
      </c>
      <c r="L17" s="244"/>
      <c r="M17" s="207">
        <f t="shared" si="5"/>
        <v>-1</v>
      </c>
      <c r="N17" s="215">
        <v>7.275</v>
      </c>
      <c r="O17" s="244"/>
      <c r="P17" s="207">
        <f t="shared" si="6"/>
        <v>-1</v>
      </c>
      <c r="Q17" s="215">
        <v>9.5613</v>
      </c>
      <c r="R17" s="244"/>
      <c r="S17" s="207">
        <f t="shared" si="7"/>
        <v>-1</v>
      </c>
      <c r="T17" s="213">
        <v>7.6375</v>
      </c>
      <c r="U17" s="244"/>
      <c r="V17" s="207">
        <f t="shared" si="8"/>
        <v>-1</v>
      </c>
      <c r="W17" s="215">
        <v>3.6319</v>
      </c>
      <c r="X17" s="244"/>
      <c r="Y17" s="207">
        <f t="shared" si="9"/>
        <v>-1</v>
      </c>
      <c r="Z17" s="282">
        <v>2.3039</v>
      </c>
      <c r="AA17" s="257"/>
      <c r="AB17" s="207">
        <f t="shared" si="10"/>
        <v>-1</v>
      </c>
      <c r="AC17" s="254">
        <f t="shared" si="0"/>
        <v>169.531</v>
      </c>
      <c r="AD17" s="255">
        <f t="shared" si="1"/>
        <v>0</v>
      </c>
      <c r="AE17" s="207">
        <f t="shared" si="11"/>
        <v>-1</v>
      </c>
      <c r="AF17" s="254">
        <f t="shared" si="12"/>
        <v>30.4096</v>
      </c>
      <c r="AG17" s="255">
        <f t="shared" si="13"/>
        <v>0</v>
      </c>
      <c r="AH17" s="207">
        <f t="shared" si="14"/>
        <v>-1</v>
      </c>
      <c r="AI17" s="271">
        <f t="shared" si="15"/>
        <v>199.9406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37.4048</v>
      </c>
      <c r="C18" s="206"/>
      <c r="D18" s="212">
        <f t="shared" si="2"/>
        <v>-1</v>
      </c>
      <c r="E18" s="213">
        <v>40.8796</v>
      </c>
      <c r="F18" s="209"/>
      <c r="G18" s="207">
        <f t="shared" si="3"/>
        <v>-1</v>
      </c>
      <c r="H18" s="213">
        <v>57.596</v>
      </c>
      <c r="I18" s="209"/>
      <c r="J18" s="207">
        <f t="shared" si="4"/>
        <v>-1</v>
      </c>
      <c r="K18" s="213">
        <v>36.494</v>
      </c>
      <c r="L18" s="244"/>
      <c r="M18" s="207">
        <f t="shared" si="5"/>
        <v>-1</v>
      </c>
      <c r="N18" s="215">
        <v>7.2847</v>
      </c>
      <c r="O18" s="244"/>
      <c r="P18" s="207">
        <f t="shared" si="6"/>
        <v>-1</v>
      </c>
      <c r="Q18" s="215">
        <v>9.8316</v>
      </c>
      <c r="R18" s="244"/>
      <c r="S18" s="207">
        <f t="shared" si="7"/>
        <v>-1</v>
      </c>
      <c r="T18" s="213">
        <v>7.7933</v>
      </c>
      <c r="U18" s="244"/>
      <c r="V18" s="207">
        <f t="shared" si="8"/>
        <v>-1</v>
      </c>
      <c r="W18" s="215">
        <v>3.542</v>
      </c>
      <c r="X18" s="244"/>
      <c r="Y18" s="207">
        <f t="shared" si="9"/>
        <v>-1</v>
      </c>
      <c r="Z18" s="285">
        <v>2.3768</v>
      </c>
      <c r="AA18" s="257"/>
      <c r="AB18" s="207">
        <f t="shared" si="10"/>
        <v>-1</v>
      </c>
      <c r="AC18" s="254">
        <f t="shared" si="0"/>
        <v>172.3744</v>
      </c>
      <c r="AD18" s="255">
        <f t="shared" si="1"/>
        <v>0</v>
      </c>
      <c r="AE18" s="207">
        <f t="shared" si="11"/>
        <v>-1</v>
      </c>
      <c r="AF18" s="254">
        <f t="shared" si="12"/>
        <v>30.8284</v>
      </c>
      <c r="AG18" s="255">
        <f t="shared" si="13"/>
        <v>0</v>
      </c>
      <c r="AH18" s="207">
        <f t="shared" si="14"/>
        <v>-1</v>
      </c>
      <c r="AI18" s="271">
        <f t="shared" si="15"/>
        <v>203.2028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37.5788</v>
      </c>
      <c r="C19" s="206"/>
      <c r="D19" s="212">
        <f t="shared" si="2"/>
        <v>-1</v>
      </c>
      <c r="E19" s="213">
        <v>40.7304</v>
      </c>
      <c r="F19" s="209"/>
      <c r="G19" s="207">
        <f t="shared" si="3"/>
        <v>-1</v>
      </c>
      <c r="H19" s="213">
        <v>53.0841</v>
      </c>
      <c r="I19" s="209"/>
      <c r="J19" s="207">
        <f t="shared" si="4"/>
        <v>-1</v>
      </c>
      <c r="K19" s="213">
        <v>37.012</v>
      </c>
      <c r="L19" s="244"/>
      <c r="M19" s="207">
        <f t="shared" si="5"/>
        <v>-1</v>
      </c>
      <c r="N19" s="215">
        <v>7.0034</v>
      </c>
      <c r="O19" s="244"/>
      <c r="P19" s="207">
        <f t="shared" si="6"/>
        <v>-1</v>
      </c>
      <c r="Q19" s="215">
        <v>9.6991</v>
      </c>
      <c r="R19" s="244"/>
      <c r="S19" s="207">
        <f t="shared" si="7"/>
        <v>-1</v>
      </c>
      <c r="T19" s="213">
        <v>7.4886</v>
      </c>
      <c r="U19" s="244"/>
      <c r="V19" s="207">
        <f t="shared" si="8"/>
        <v>-1</v>
      </c>
      <c r="W19" s="215">
        <v>3.746</v>
      </c>
      <c r="X19" s="244"/>
      <c r="Y19" s="207">
        <f t="shared" si="9"/>
        <v>-1</v>
      </c>
      <c r="Z19" s="282">
        <v>2.343</v>
      </c>
      <c r="AA19" s="257"/>
      <c r="AB19" s="207">
        <f t="shared" si="10"/>
        <v>-1</v>
      </c>
      <c r="AC19" s="254">
        <f t="shared" si="0"/>
        <v>168.4053</v>
      </c>
      <c r="AD19" s="255">
        <f t="shared" si="1"/>
        <v>0</v>
      </c>
      <c r="AE19" s="207">
        <f t="shared" si="11"/>
        <v>-1</v>
      </c>
      <c r="AF19" s="254">
        <f t="shared" si="12"/>
        <v>30.2801</v>
      </c>
      <c r="AG19" s="255">
        <f t="shared" si="13"/>
        <v>0</v>
      </c>
      <c r="AH19" s="207">
        <f t="shared" si="14"/>
        <v>-1</v>
      </c>
      <c r="AI19" s="271">
        <f t="shared" si="15"/>
        <v>198.6854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36.8672</v>
      </c>
      <c r="C20" s="206"/>
      <c r="D20" s="212">
        <f t="shared" si="2"/>
        <v>-1</v>
      </c>
      <c r="E20" s="213">
        <v>39.5634</v>
      </c>
      <c r="F20" s="209"/>
      <c r="G20" s="207">
        <f t="shared" si="3"/>
        <v>-1</v>
      </c>
      <c r="H20" s="213">
        <v>56.0596</v>
      </c>
      <c r="I20" s="209"/>
      <c r="J20" s="207">
        <f t="shared" si="4"/>
        <v>-1</v>
      </c>
      <c r="K20" s="213">
        <v>35.991</v>
      </c>
      <c r="L20" s="244"/>
      <c r="M20" s="207">
        <f t="shared" si="5"/>
        <v>-1</v>
      </c>
      <c r="N20" s="215">
        <v>7.4302</v>
      </c>
      <c r="O20" s="244"/>
      <c r="P20" s="207">
        <f t="shared" si="6"/>
        <v>-1</v>
      </c>
      <c r="Q20" s="215">
        <v>9.1664</v>
      </c>
      <c r="R20" s="244"/>
      <c r="S20" s="207">
        <f t="shared" si="7"/>
        <v>-1</v>
      </c>
      <c r="T20" s="213">
        <v>9.1083</v>
      </c>
      <c r="U20" s="244"/>
      <c r="V20" s="207">
        <f t="shared" si="8"/>
        <v>-1</v>
      </c>
      <c r="W20" s="211">
        <v>3.4059</v>
      </c>
      <c r="X20" s="244"/>
      <c r="Y20" s="207">
        <f t="shared" si="9"/>
        <v>-1</v>
      </c>
      <c r="Z20" s="282">
        <v>2.331</v>
      </c>
      <c r="AA20" s="257"/>
      <c r="AB20" s="207">
        <f t="shared" si="10"/>
        <v>-1</v>
      </c>
      <c r="AC20" s="254">
        <f t="shared" si="0"/>
        <v>168.4812</v>
      </c>
      <c r="AD20" s="255">
        <f t="shared" si="1"/>
        <v>0</v>
      </c>
      <c r="AE20" s="207">
        <f t="shared" si="11"/>
        <v>-1</v>
      </c>
      <c r="AF20" s="254">
        <f t="shared" si="12"/>
        <v>31.4418</v>
      </c>
      <c r="AG20" s="255">
        <f t="shared" si="13"/>
        <v>0</v>
      </c>
      <c r="AH20" s="207">
        <f t="shared" si="14"/>
        <v>-1</v>
      </c>
      <c r="AI20" s="271">
        <f t="shared" si="15"/>
        <v>199.923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36.6912</v>
      </c>
      <c r="C21" s="206"/>
      <c r="D21" s="212">
        <f t="shared" si="2"/>
        <v>-1</v>
      </c>
      <c r="E21" s="213">
        <v>40.3908</v>
      </c>
      <c r="F21" s="209"/>
      <c r="G21" s="207">
        <f t="shared" si="3"/>
        <v>-1</v>
      </c>
      <c r="H21" s="213">
        <v>57.2945</v>
      </c>
      <c r="I21" s="209"/>
      <c r="J21" s="207">
        <f t="shared" si="4"/>
        <v>-1</v>
      </c>
      <c r="K21" s="213">
        <v>37.414</v>
      </c>
      <c r="L21" s="244"/>
      <c r="M21" s="207">
        <f t="shared" si="5"/>
        <v>-1</v>
      </c>
      <c r="N21" s="215">
        <v>7.2944</v>
      </c>
      <c r="O21" s="244"/>
      <c r="P21" s="207">
        <f t="shared" si="6"/>
        <v>-1</v>
      </c>
      <c r="Q21" s="215">
        <v>9.3593</v>
      </c>
      <c r="R21" s="244"/>
      <c r="S21" s="207">
        <f t="shared" si="7"/>
        <v>-1</v>
      </c>
      <c r="T21" s="213">
        <v>9.0368</v>
      </c>
      <c r="U21" s="244"/>
      <c r="V21" s="207">
        <f t="shared" si="8"/>
        <v>-1</v>
      </c>
      <c r="W21" s="215">
        <v>3.5665</v>
      </c>
      <c r="X21" s="244"/>
      <c r="Y21" s="207">
        <f t="shared" si="9"/>
        <v>-1</v>
      </c>
      <c r="Z21" s="282">
        <v>2.3806</v>
      </c>
      <c r="AA21" s="257"/>
      <c r="AB21" s="207">
        <f t="shared" si="10"/>
        <v>-1</v>
      </c>
      <c r="AC21" s="254">
        <f t="shared" si="0"/>
        <v>171.7905</v>
      </c>
      <c r="AD21" s="255">
        <f t="shared" si="1"/>
        <v>0</v>
      </c>
      <c r="AE21" s="207">
        <f t="shared" si="11"/>
        <v>-1</v>
      </c>
      <c r="AF21" s="254">
        <f t="shared" si="12"/>
        <v>31.6376</v>
      </c>
      <c r="AG21" s="255">
        <f t="shared" si="13"/>
        <v>0</v>
      </c>
      <c r="AH21" s="207">
        <f t="shared" si="14"/>
        <v>-1</v>
      </c>
      <c r="AI21" s="271">
        <f t="shared" si="15"/>
        <v>203.4281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36.9445</v>
      </c>
      <c r="C22" s="206"/>
      <c r="D22" s="212">
        <f t="shared" si="2"/>
        <v>-1</v>
      </c>
      <c r="E22" s="213">
        <v>40.7498</v>
      </c>
      <c r="F22" s="209"/>
      <c r="G22" s="207">
        <f t="shared" si="3"/>
        <v>-1</v>
      </c>
      <c r="H22" s="213">
        <v>56.5359</v>
      </c>
      <c r="I22" s="209"/>
      <c r="J22" s="207">
        <f t="shared" si="4"/>
        <v>-1</v>
      </c>
      <c r="K22" s="213">
        <v>38.048</v>
      </c>
      <c r="L22" s="244"/>
      <c r="M22" s="207">
        <f t="shared" si="5"/>
        <v>-1</v>
      </c>
      <c r="N22" s="215">
        <v>7.0422</v>
      </c>
      <c r="O22" s="244"/>
      <c r="P22" s="207">
        <f t="shared" si="6"/>
        <v>-1</v>
      </c>
      <c r="Q22" s="215">
        <v>10.1264</v>
      </c>
      <c r="R22" s="244"/>
      <c r="S22" s="207">
        <f t="shared" si="7"/>
        <v>-1</v>
      </c>
      <c r="T22" s="213">
        <v>9.0371</v>
      </c>
      <c r="U22" s="244"/>
      <c r="V22" s="207">
        <f t="shared" si="8"/>
        <v>-1</v>
      </c>
      <c r="W22" s="215">
        <v>3.58</v>
      </c>
      <c r="X22" s="244"/>
      <c r="Y22" s="207">
        <f t="shared" si="9"/>
        <v>-1</v>
      </c>
      <c r="Z22" s="282">
        <v>2.2587</v>
      </c>
      <c r="AA22" s="257"/>
      <c r="AB22" s="207">
        <f t="shared" si="10"/>
        <v>-1</v>
      </c>
      <c r="AC22" s="254">
        <f t="shared" si="0"/>
        <v>172.2782</v>
      </c>
      <c r="AD22" s="255">
        <f t="shared" si="1"/>
        <v>0</v>
      </c>
      <c r="AE22" s="207">
        <f t="shared" si="11"/>
        <v>-1</v>
      </c>
      <c r="AF22" s="254">
        <f t="shared" si="12"/>
        <v>32.0444</v>
      </c>
      <c r="AG22" s="255">
        <f t="shared" si="13"/>
        <v>0</v>
      </c>
      <c r="AH22" s="207">
        <f t="shared" si="14"/>
        <v>-1</v>
      </c>
      <c r="AI22" s="271">
        <f t="shared" si="15"/>
        <v>204.3226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37.5751</v>
      </c>
      <c r="C23" s="206"/>
      <c r="D23" s="212">
        <f t="shared" si="2"/>
        <v>-1</v>
      </c>
      <c r="E23" s="213">
        <v>40.5126</v>
      </c>
      <c r="F23" s="209"/>
      <c r="G23" s="207">
        <f t="shared" si="3"/>
        <v>-1</v>
      </c>
      <c r="H23" s="213">
        <v>56.0265</v>
      </c>
      <c r="I23" s="209"/>
      <c r="J23" s="207">
        <f t="shared" si="4"/>
        <v>-1</v>
      </c>
      <c r="K23" s="213">
        <v>37.589</v>
      </c>
      <c r="L23" s="244"/>
      <c r="M23" s="207">
        <f t="shared" si="5"/>
        <v>-1</v>
      </c>
      <c r="N23" s="215">
        <v>7.4399</v>
      </c>
      <c r="O23" s="244"/>
      <c r="P23" s="207">
        <f t="shared" si="6"/>
        <v>-1</v>
      </c>
      <c r="Q23" s="215">
        <v>10.0003</v>
      </c>
      <c r="R23" s="244"/>
      <c r="S23" s="207">
        <f t="shared" si="7"/>
        <v>-1</v>
      </c>
      <c r="T23" s="213">
        <v>9.4075</v>
      </c>
      <c r="U23" s="244"/>
      <c r="V23" s="207">
        <f t="shared" si="8"/>
        <v>-1</v>
      </c>
      <c r="W23" s="215">
        <v>3.5592</v>
      </c>
      <c r="X23" s="244"/>
      <c r="Y23" s="207">
        <f t="shared" si="9"/>
        <v>-1</v>
      </c>
      <c r="Z23" s="282">
        <v>2.2815</v>
      </c>
      <c r="AA23" s="257"/>
      <c r="AB23" s="207">
        <f t="shared" si="10"/>
        <v>-1</v>
      </c>
      <c r="AC23" s="254">
        <f t="shared" si="0"/>
        <v>171.7032</v>
      </c>
      <c r="AD23" s="255">
        <f t="shared" si="1"/>
        <v>0</v>
      </c>
      <c r="AE23" s="207">
        <f t="shared" si="11"/>
        <v>-1</v>
      </c>
      <c r="AF23" s="254">
        <f t="shared" si="12"/>
        <v>32.6884</v>
      </c>
      <c r="AG23" s="255">
        <f t="shared" si="13"/>
        <v>0</v>
      </c>
      <c r="AH23" s="207">
        <f t="shared" si="14"/>
        <v>-1</v>
      </c>
      <c r="AI23" s="271">
        <f t="shared" si="15"/>
        <v>204.3916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36.8704</v>
      </c>
      <c r="C24" s="206"/>
      <c r="D24" s="212">
        <f t="shared" si="2"/>
        <v>-1</v>
      </c>
      <c r="E24" s="213">
        <v>40.5147</v>
      </c>
      <c r="F24" s="209"/>
      <c r="G24" s="207">
        <f t="shared" si="3"/>
        <v>-1</v>
      </c>
      <c r="H24" s="213">
        <v>55.9179</v>
      </c>
      <c r="I24" s="209"/>
      <c r="J24" s="207">
        <f t="shared" si="4"/>
        <v>-1</v>
      </c>
      <c r="K24" s="213">
        <v>36.48</v>
      </c>
      <c r="L24" s="244"/>
      <c r="M24" s="207">
        <f t="shared" si="5"/>
        <v>-1</v>
      </c>
      <c r="N24" s="215">
        <v>7.0131</v>
      </c>
      <c r="O24" s="244"/>
      <c r="P24" s="207">
        <f t="shared" si="6"/>
        <v>-1</v>
      </c>
      <c r="Q24" s="215">
        <v>10.0419</v>
      </c>
      <c r="R24" s="244"/>
      <c r="S24" s="207">
        <f t="shared" si="7"/>
        <v>-1</v>
      </c>
      <c r="T24" s="213">
        <v>8.9398</v>
      </c>
      <c r="U24" s="244"/>
      <c r="V24" s="207">
        <f t="shared" si="8"/>
        <v>-1</v>
      </c>
      <c r="W24" s="215">
        <v>3.474</v>
      </c>
      <c r="X24" s="244"/>
      <c r="Y24" s="207">
        <f t="shared" si="9"/>
        <v>-1</v>
      </c>
      <c r="Z24" s="282">
        <v>2.3229</v>
      </c>
      <c r="AA24" s="257"/>
      <c r="AB24" s="207">
        <f t="shared" si="10"/>
        <v>-1</v>
      </c>
      <c r="AC24" s="254">
        <f t="shared" si="0"/>
        <v>169.783</v>
      </c>
      <c r="AD24" s="255">
        <f t="shared" si="1"/>
        <v>0</v>
      </c>
      <c r="AE24" s="207">
        <f t="shared" si="11"/>
        <v>-1</v>
      </c>
      <c r="AF24" s="254">
        <f t="shared" si="12"/>
        <v>31.7917</v>
      </c>
      <c r="AG24" s="255">
        <f t="shared" si="13"/>
        <v>0</v>
      </c>
      <c r="AH24" s="207">
        <f t="shared" si="14"/>
        <v>-1</v>
      </c>
      <c r="AI24" s="271">
        <f t="shared" si="15"/>
        <v>201.5747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36.4704</v>
      </c>
      <c r="C25" s="206"/>
      <c r="D25" s="212">
        <f t="shared" si="2"/>
        <v>-1</v>
      </c>
      <c r="E25" s="213">
        <v>40.1004</v>
      </c>
      <c r="F25" s="209"/>
      <c r="G25" s="207">
        <f t="shared" si="3"/>
        <v>-1</v>
      </c>
      <c r="H25" s="213">
        <v>56.9374</v>
      </c>
      <c r="I25" s="209"/>
      <c r="J25" s="207">
        <f t="shared" si="4"/>
        <v>-1</v>
      </c>
      <c r="K25" s="213">
        <v>36.649</v>
      </c>
      <c r="L25" s="244"/>
      <c r="M25" s="207">
        <f t="shared" si="5"/>
        <v>-1</v>
      </c>
      <c r="N25" s="215">
        <v>6.9646</v>
      </c>
      <c r="O25" s="244"/>
      <c r="P25" s="207">
        <f t="shared" si="6"/>
        <v>-1</v>
      </c>
      <c r="Q25" s="215">
        <v>10.1686</v>
      </c>
      <c r="R25" s="244"/>
      <c r="S25" s="207">
        <f t="shared" si="7"/>
        <v>-1</v>
      </c>
      <c r="T25" s="213">
        <v>9.1355</v>
      </c>
      <c r="U25" s="244"/>
      <c r="V25" s="207">
        <f t="shared" si="8"/>
        <v>-1</v>
      </c>
      <c r="W25" s="215">
        <v>3.745</v>
      </c>
      <c r="X25" s="244"/>
      <c r="Y25" s="207">
        <f t="shared" si="9"/>
        <v>-1</v>
      </c>
      <c r="Z25" s="282">
        <v>2.4977</v>
      </c>
      <c r="AA25" s="257"/>
      <c r="AB25" s="207">
        <f t="shared" si="10"/>
        <v>-1</v>
      </c>
      <c r="AC25" s="254">
        <f t="shared" si="0"/>
        <v>170.1572</v>
      </c>
      <c r="AD25" s="255">
        <f t="shared" si="1"/>
        <v>0</v>
      </c>
      <c r="AE25" s="207">
        <f t="shared" si="11"/>
        <v>-1</v>
      </c>
      <c r="AF25" s="254">
        <f t="shared" si="12"/>
        <v>32.5114</v>
      </c>
      <c r="AG25" s="255">
        <f t="shared" si="13"/>
        <v>0</v>
      </c>
      <c r="AH25" s="207">
        <f t="shared" si="14"/>
        <v>-1</v>
      </c>
      <c r="AI25" s="271">
        <f t="shared" si="15"/>
        <v>202.6686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36.7904</v>
      </c>
      <c r="C26" s="206"/>
      <c r="D26" s="212">
        <f t="shared" si="2"/>
        <v>-1</v>
      </c>
      <c r="E26" s="213">
        <v>40.2412</v>
      </c>
      <c r="F26" s="209"/>
      <c r="G26" s="207">
        <f t="shared" si="3"/>
        <v>-1</v>
      </c>
      <c r="H26" s="213">
        <v>57.4851</v>
      </c>
      <c r="I26" s="209"/>
      <c r="J26" s="207">
        <f t="shared" si="4"/>
        <v>-1</v>
      </c>
      <c r="K26" s="213">
        <v>37.702</v>
      </c>
      <c r="L26" s="244"/>
      <c r="M26" s="207">
        <f t="shared" si="5"/>
        <v>-1</v>
      </c>
      <c r="N26" s="215">
        <v>6.9258</v>
      </c>
      <c r="O26" s="244"/>
      <c r="P26" s="207">
        <f t="shared" si="6"/>
        <v>-1</v>
      </c>
      <c r="Q26" s="215">
        <v>10.098</v>
      </c>
      <c r="R26" s="244"/>
      <c r="S26" s="207">
        <f t="shared" si="7"/>
        <v>-1</v>
      </c>
      <c r="T26" s="213">
        <v>9.3881</v>
      </c>
      <c r="U26" s="244"/>
      <c r="V26" s="207">
        <f t="shared" si="8"/>
        <v>-1</v>
      </c>
      <c r="W26" s="215">
        <v>3.7071</v>
      </c>
      <c r="X26" s="244"/>
      <c r="Y26" s="207">
        <f t="shared" si="9"/>
        <v>-1</v>
      </c>
      <c r="Z26" s="282">
        <v>2.4935</v>
      </c>
      <c r="AA26" s="257"/>
      <c r="AB26" s="207">
        <f t="shared" si="10"/>
        <v>-1</v>
      </c>
      <c r="AC26" s="254">
        <f t="shared" si="0"/>
        <v>172.2187</v>
      </c>
      <c r="AD26" s="255">
        <f t="shared" si="1"/>
        <v>0</v>
      </c>
      <c r="AE26" s="207">
        <f t="shared" si="11"/>
        <v>-1</v>
      </c>
      <c r="AF26" s="254">
        <f t="shared" si="12"/>
        <v>32.6125</v>
      </c>
      <c r="AG26" s="255">
        <f t="shared" si="13"/>
        <v>0</v>
      </c>
      <c r="AH26" s="207">
        <f t="shared" si="14"/>
        <v>-1</v>
      </c>
      <c r="AI26" s="271">
        <f t="shared" si="15"/>
        <v>204.8312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37.5936</v>
      </c>
      <c r="C27" s="206"/>
      <c r="D27" s="212">
        <f t="shared" si="2"/>
        <v>-1</v>
      </c>
      <c r="E27" s="213">
        <v>40.5224</v>
      </c>
      <c r="F27" s="209"/>
      <c r="G27" s="207">
        <f t="shared" si="3"/>
        <v>-1</v>
      </c>
      <c r="H27" s="213">
        <v>57.0462</v>
      </c>
      <c r="I27" s="209"/>
      <c r="J27" s="207">
        <f t="shared" si="4"/>
        <v>-1</v>
      </c>
      <c r="K27" s="213">
        <v>37.964</v>
      </c>
      <c r="L27" s="244"/>
      <c r="M27" s="207">
        <f t="shared" si="5"/>
        <v>-1</v>
      </c>
      <c r="N27" s="215">
        <v>7.2653</v>
      </c>
      <c r="O27" s="244"/>
      <c r="P27" s="207">
        <f t="shared" si="6"/>
        <v>-1</v>
      </c>
      <c r="Q27" s="215">
        <v>10.015</v>
      </c>
      <c r="R27" s="244"/>
      <c r="S27" s="207">
        <f t="shared" si="7"/>
        <v>-1</v>
      </c>
      <c r="T27" s="213">
        <v>9.546</v>
      </c>
      <c r="U27" s="244"/>
      <c r="V27" s="207">
        <f t="shared" si="8"/>
        <v>-1</v>
      </c>
      <c r="W27" s="211">
        <v>3.6795</v>
      </c>
      <c r="X27" s="244"/>
      <c r="Y27" s="207">
        <f t="shared" si="9"/>
        <v>-1</v>
      </c>
      <c r="Z27" s="282">
        <v>2.3685</v>
      </c>
      <c r="AA27" s="257"/>
      <c r="AB27" s="207">
        <f t="shared" si="10"/>
        <v>-1</v>
      </c>
      <c r="AC27" s="254">
        <f t="shared" si="0"/>
        <v>173.1262</v>
      </c>
      <c r="AD27" s="255">
        <f t="shared" si="1"/>
        <v>0</v>
      </c>
      <c r="AE27" s="207">
        <f t="shared" si="11"/>
        <v>-1</v>
      </c>
      <c r="AF27" s="254">
        <f t="shared" si="12"/>
        <v>32.8743</v>
      </c>
      <c r="AG27" s="255">
        <f t="shared" si="13"/>
        <v>0</v>
      </c>
      <c r="AH27" s="207">
        <f t="shared" si="14"/>
        <v>-1</v>
      </c>
      <c r="AI27" s="271">
        <f t="shared" si="15"/>
        <v>206.0005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36.8832</v>
      </c>
      <c r="C28" s="206"/>
      <c r="D28" s="212">
        <f t="shared" si="2"/>
        <v>-1</v>
      </c>
      <c r="E28" s="213">
        <v>40.9416</v>
      </c>
      <c r="F28" s="209"/>
      <c r="G28" s="207">
        <f t="shared" si="3"/>
        <v>-1</v>
      </c>
      <c r="H28" s="213">
        <v>58.7854</v>
      </c>
      <c r="I28" s="209"/>
      <c r="J28" s="207">
        <f t="shared" si="4"/>
        <v>-1</v>
      </c>
      <c r="K28" s="213">
        <v>38.138</v>
      </c>
      <c r="L28" s="244"/>
      <c r="M28" s="207">
        <f t="shared" si="5"/>
        <v>-1</v>
      </c>
      <c r="N28" s="215">
        <v>7.5272</v>
      </c>
      <c r="O28" s="244"/>
      <c r="P28" s="207">
        <f t="shared" si="6"/>
        <v>-1</v>
      </c>
      <c r="Q28" s="215">
        <v>10.4434</v>
      </c>
      <c r="R28" s="244"/>
      <c r="S28" s="207">
        <f t="shared" si="7"/>
        <v>-1</v>
      </c>
      <c r="T28" s="213">
        <v>9.4584</v>
      </c>
      <c r="U28" s="244"/>
      <c r="V28" s="207">
        <f t="shared" si="8"/>
        <v>-1</v>
      </c>
      <c r="W28" s="215">
        <v>3.7442</v>
      </c>
      <c r="X28" s="244"/>
      <c r="Y28" s="207">
        <f t="shared" si="9"/>
        <v>-1</v>
      </c>
      <c r="Z28" s="282">
        <v>2.4287</v>
      </c>
      <c r="AA28" s="257"/>
      <c r="AB28" s="207">
        <f t="shared" si="10"/>
        <v>-1</v>
      </c>
      <c r="AC28" s="254">
        <f t="shared" si="0"/>
        <v>174.7482</v>
      </c>
      <c r="AD28" s="255">
        <f t="shared" si="1"/>
        <v>0</v>
      </c>
      <c r="AE28" s="207">
        <f t="shared" si="11"/>
        <v>-1</v>
      </c>
      <c r="AF28" s="254">
        <f t="shared" si="12"/>
        <v>33.6019</v>
      </c>
      <c r="AG28" s="255">
        <f t="shared" si="13"/>
        <v>0</v>
      </c>
      <c r="AH28" s="207">
        <f t="shared" si="14"/>
        <v>-1</v>
      </c>
      <c r="AI28" s="271">
        <f t="shared" si="15"/>
        <v>208.3501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37.4336</v>
      </c>
      <c r="C29" s="206"/>
      <c r="D29" s="212">
        <f t="shared" si="2"/>
        <v>-1</v>
      </c>
      <c r="E29" s="213">
        <v>41.7818</v>
      </c>
      <c r="F29" s="209"/>
      <c r="G29" s="207">
        <f t="shared" si="3"/>
        <v>-1</v>
      </c>
      <c r="H29" s="213">
        <v>58.1903</v>
      </c>
      <c r="I29" s="209"/>
      <c r="J29" s="207">
        <f t="shared" si="4"/>
        <v>-1</v>
      </c>
      <c r="K29" s="213">
        <v>40.232</v>
      </c>
      <c r="L29" s="244"/>
      <c r="M29" s="207">
        <f t="shared" si="5"/>
        <v>-1</v>
      </c>
      <c r="N29" s="215">
        <v>7.5757</v>
      </c>
      <c r="O29" s="244"/>
      <c r="P29" s="207">
        <f t="shared" si="6"/>
        <v>-1</v>
      </c>
      <c r="Q29" s="215">
        <v>10.4243</v>
      </c>
      <c r="R29" s="244"/>
      <c r="S29" s="207">
        <f t="shared" si="7"/>
        <v>-1</v>
      </c>
      <c r="T29" s="213">
        <v>9.4566</v>
      </c>
      <c r="U29" s="244"/>
      <c r="V29" s="207">
        <f t="shared" si="8"/>
        <v>-1</v>
      </c>
      <c r="W29" s="215">
        <v>3.7441</v>
      </c>
      <c r="X29" s="244"/>
      <c r="Y29" s="207">
        <f t="shared" si="9"/>
        <v>-1</v>
      </c>
      <c r="Z29" s="282">
        <v>2.3281</v>
      </c>
      <c r="AA29" s="257"/>
      <c r="AB29" s="207">
        <f t="shared" si="10"/>
        <v>-1</v>
      </c>
      <c r="AC29" s="254">
        <f t="shared" si="0"/>
        <v>177.6377</v>
      </c>
      <c r="AD29" s="255">
        <f t="shared" si="1"/>
        <v>0</v>
      </c>
      <c r="AE29" s="207">
        <f t="shared" si="11"/>
        <v>-1</v>
      </c>
      <c r="AF29" s="254">
        <f t="shared" si="12"/>
        <v>33.5288</v>
      </c>
      <c r="AG29" s="255">
        <f t="shared" si="13"/>
        <v>0</v>
      </c>
      <c r="AH29" s="207">
        <f t="shared" si="14"/>
        <v>-1</v>
      </c>
      <c r="AI29" s="271">
        <f t="shared" si="15"/>
        <v>211.1665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36.7648</v>
      </c>
      <c r="C30" s="206"/>
      <c r="D30" s="212">
        <f t="shared" si="2"/>
        <v>-1</v>
      </c>
      <c r="E30" s="213">
        <v>41.6738</v>
      </c>
      <c r="F30" s="209"/>
      <c r="G30" s="207">
        <f t="shared" si="3"/>
        <v>-1</v>
      </c>
      <c r="H30" s="213">
        <v>57.1224</v>
      </c>
      <c r="I30" s="209"/>
      <c r="J30" s="207">
        <f t="shared" si="4"/>
        <v>-1</v>
      </c>
      <c r="K30" s="213">
        <v>37.741</v>
      </c>
      <c r="L30" s="244"/>
      <c r="M30" s="207">
        <f t="shared" si="5"/>
        <v>-1</v>
      </c>
      <c r="N30" s="215">
        <v>7.0228</v>
      </c>
      <c r="O30" s="244"/>
      <c r="P30" s="207">
        <f t="shared" si="6"/>
        <v>-1</v>
      </c>
      <c r="Q30" s="215">
        <v>9.91</v>
      </c>
      <c r="R30" s="244"/>
      <c r="S30" s="207">
        <f t="shared" si="7"/>
        <v>-1</v>
      </c>
      <c r="T30" s="213">
        <v>8.894</v>
      </c>
      <c r="U30" s="244"/>
      <c r="V30" s="207">
        <f t="shared" si="8"/>
        <v>-1</v>
      </c>
      <c r="W30" s="215">
        <v>3.4305</v>
      </c>
      <c r="X30" s="244"/>
      <c r="Y30" s="207">
        <f t="shared" si="9"/>
        <v>-1</v>
      </c>
      <c r="Z30" s="285">
        <v>2.1262</v>
      </c>
      <c r="AA30" s="257"/>
      <c r="AB30" s="207">
        <f t="shared" si="10"/>
        <v>-1</v>
      </c>
      <c r="AC30" s="254">
        <f t="shared" si="0"/>
        <v>173.302</v>
      </c>
      <c r="AD30" s="255">
        <f t="shared" si="1"/>
        <v>0</v>
      </c>
      <c r="AE30" s="207">
        <f t="shared" si="11"/>
        <v>-1</v>
      </c>
      <c r="AF30" s="254">
        <f t="shared" si="12"/>
        <v>31.3835</v>
      </c>
      <c r="AG30" s="255">
        <f t="shared" si="13"/>
        <v>0</v>
      </c>
      <c r="AH30" s="207">
        <f t="shared" si="14"/>
        <v>-1</v>
      </c>
      <c r="AI30" s="271">
        <f t="shared" si="15"/>
        <v>204.6855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37.2716</v>
      </c>
      <c r="C31" s="206"/>
      <c r="D31" s="212">
        <f t="shared" si="2"/>
        <v>-1</v>
      </c>
      <c r="E31" s="213">
        <v>40.3497</v>
      </c>
      <c r="F31" s="209"/>
      <c r="G31" s="207">
        <f t="shared" si="3"/>
        <v>-1</v>
      </c>
      <c r="H31" s="213">
        <v>54.9385</v>
      </c>
      <c r="I31" s="209"/>
      <c r="J31" s="207">
        <f t="shared" si="4"/>
        <v>-1</v>
      </c>
      <c r="K31" s="213">
        <v>37.348</v>
      </c>
      <c r="L31" s="244"/>
      <c r="M31" s="207">
        <f t="shared" si="5"/>
        <v>-1</v>
      </c>
      <c r="N31" s="215">
        <v>6.9937</v>
      </c>
      <c r="O31" s="244"/>
      <c r="P31" s="207">
        <f t="shared" si="6"/>
        <v>-1</v>
      </c>
      <c r="Q31" s="215">
        <v>10.1462</v>
      </c>
      <c r="R31" s="244"/>
      <c r="S31" s="207">
        <f t="shared" si="7"/>
        <v>-1</v>
      </c>
      <c r="T31" s="213">
        <v>9.3169</v>
      </c>
      <c r="U31" s="244"/>
      <c r="V31" s="207">
        <f t="shared" si="8"/>
        <v>-1</v>
      </c>
      <c r="W31" s="215">
        <v>3.4715</v>
      </c>
      <c r="X31" s="244"/>
      <c r="Y31" s="207">
        <f t="shared" si="9"/>
        <v>-1</v>
      </c>
      <c r="Z31" s="282">
        <v>2.3702</v>
      </c>
      <c r="AA31" s="257"/>
      <c r="AB31" s="207">
        <f t="shared" si="10"/>
        <v>-1</v>
      </c>
      <c r="AC31" s="254">
        <f t="shared" si="0"/>
        <v>169.9078</v>
      </c>
      <c r="AD31" s="255">
        <f t="shared" si="1"/>
        <v>0</v>
      </c>
      <c r="AE31" s="207">
        <f t="shared" si="11"/>
        <v>-1</v>
      </c>
      <c r="AF31" s="254">
        <f t="shared" si="12"/>
        <v>32.2985</v>
      </c>
      <c r="AG31" s="255">
        <f t="shared" si="13"/>
        <v>0</v>
      </c>
      <c r="AH31" s="207">
        <f t="shared" si="14"/>
        <v>-1</v>
      </c>
      <c r="AI31" s="271">
        <f t="shared" si="15"/>
        <v>202.2063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36.5088</v>
      </c>
      <c r="C32" s="206"/>
      <c r="D32" s="212">
        <f t="shared" si="2"/>
        <v>-1</v>
      </c>
      <c r="E32" s="213">
        <v>37.4712</v>
      </c>
      <c r="F32" s="209"/>
      <c r="G32" s="207">
        <f t="shared" si="3"/>
        <v>-1</v>
      </c>
      <c r="H32" s="213">
        <v>51.2726</v>
      </c>
      <c r="I32" s="209"/>
      <c r="J32" s="207">
        <f t="shared" si="4"/>
        <v>-1</v>
      </c>
      <c r="K32" s="213">
        <v>34.452</v>
      </c>
      <c r="L32" s="244"/>
      <c r="M32" s="207">
        <f t="shared" si="5"/>
        <v>-1</v>
      </c>
      <c r="N32" s="215">
        <v>6.4796</v>
      </c>
      <c r="O32" s="244"/>
      <c r="P32" s="207">
        <f t="shared" si="6"/>
        <v>-1</v>
      </c>
      <c r="Q32" s="215">
        <v>9.4416</v>
      </c>
      <c r="R32" s="244"/>
      <c r="S32" s="207">
        <f t="shared" si="7"/>
        <v>-1</v>
      </c>
      <c r="T32" s="213">
        <v>8.5937</v>
      </c>
      <c r="U32" s="244"/>
      <c r="V32" s="207">
        <f t="shared" si="8"/>
        <v>-1</v>
      </c>
      <c r="W32" s="215">
        <v>3.0403</v>
      </c>
      <c r="X32" s="244"/>
      <c r="Y32" s="207">
        <f t="shared" si="9"/>
        <v>-1</v>
      </c>
      <c r="Z32" s="282">
        <v>2.2231</v>
      </c>
      <c r="AA32" s="257"/>
      <c r="AB32" s="207">
        <f t="shared" si="10"/>
        <v>-1</v>
      </c>
      <c r="AC32" s="254">
        <f t="shared" si="0"/>
        <v>159.7046</v>
      </c>
      <c r="AD32" s="255">
        <f t="shared" si="1"/>
        <v>0</v>
      </c>
      <c r="AE32" s="207">
        <f t="shared" si="11"/>
        <v>-1</v>
      </c>
      <c r="AF32" s="254">
        <f t="shared" si="12"/>
        <v>29.7783</v>
      </c>
      <c r="AG32" s="255">
        <f t="shared" si="13"/>
        <v>0</v>
      </c>
      <c r="AH32" s="207">
        <f t="shared" si="14"/>
        <v>-1</v>
      </c>
      <c r="AI32" s="271">
        <f t="shared" si="15"/>
        <v>189.4829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36.6816</v>
      </c>
      <c r="C33" s="206"/>
      <c r="D33" s="212">
        <f t="shared" si="2"/>
        <v>-1</v>
      </c>
      <c r="E33" s="213">
        <v>37.3938</v>
      </c>
      <c r="F33" s="209"/>
      <c r="G33" s="207">
        <f t="shared" si="3"/>
        <v>-1</v>
      </c>
      <c r="H33" s="213">
        <v>52.3385</v>
      </c>
      <c r="I33" s="209"/>
      <c r="J33" s="207">
        <f t="shared" si="4"/>
        <v>-1</v>
      </c>
      <c r="K33" s="213">
        <v>34.331</v>
      </c>
      <c r="L33" s="244">
        <v>34.331</v>
      </c>
      <c r="M33" s="207">
        <f t="shared" si="5"/>
        <v>0</v>
      </c>
      <c r="N33" s="215">
        <v>6.3341</v>
      </c>
      <c r="O33" s="244"/>
      <c r="P33" s="207">
        <f t="shared" si="6"/>
        <v>-1</v>
      </c>
      <c r="Q33" s="215">
        <v>9.698</v>
      </c>
      <c r="R33" s="244"/>
      <c r="S33" s="207">
        <f t="shared" si="7"/>
        <v>-1</v>
      </c>
      <c r="T33" s="213">
        <v>7.1262</v>
      </c>
      <c r="U33" s="244"/>
      <c r="V33" s="207">
        <f t="shared" si="8"/>
        <v>-1</v>
      </c>
      <c r="W33" s="215">
        <v>3.1021</v>
      </c>
      <c r="X33" s="244"/>
      <c r="Y33" s="207">
        <f t="shared" si="9"/>
        <v>-1</v>
      </c>
      <c r="Z33" s="282">
        <v>2.1764</v>
      </c>
      <c r="AA33" s="257"/>
      <c r="AB33" s="207">
        <f t="shared" si="10"/>
        <v>-1</v>
      </c>
      <c r="AC33" s="254">
        <f t="shared" si="0"/>
        <v>160.7449</v>
      </c>
      <c r="AD33" s="255">
        <f t="shared" si="1"/>
        <v>34.331</v>
      </c>
      <c r="AE33" s="207">
        <f t="shared" si="11"/>
        <v>-0.786425572444289</v>
      </c>
      <c r="AF33" s="254">
        <f t="shared" si="12"/>
        <v>28.4368</v>
      </c>
      <c r="AG33" s="255">
        <f t="shared" si="13"/>
        <v>0</v>
      </c>
      <c r="AH33" s="207">
        <f t="shared" si="14"/>
        <v>-1</v>
      </c>
      <c r="AI33" s="271">
        <f t="shared" si="15"/>
        <v>189.1817</v>
      </c>
      <c r="AJ33" s="255">
        <f t="shared" si="15"/>
        <v>34.331</v>
      </c>
      <c r="AK33" s="207">
        <f t="shared" si="16"/>
        <v>-0.81852895919637</v>
      </c>
    </row>
    <row r="34" s="194" customFormat="1" ht="20.1" customHeight="1" spans="1:37">
      <c r="A34" s="10">
        <v>31</v>
      </c>
      <c r="B34" s="216">
        <v>36.72</v>
      </c>
      <c r="C34" s="217"/>
      <c r="D34" s="218">
        <f t="shared" si="2"/>
        <v>-1</v>
      </c>
      <c r="E34" s="219">
        <v>40.528</v>
      </c>
      <c r="F34" s="220"/>
      <c r="G34" s="221">
        <f t="shared" si="3"/>
        <v>-1</v>
      </c>
      <c r="H34" s="219">
        <v>57.5948</v>
      </c>
      <c r="I34" s="220"/>
      <c r="J34" s="221">
        <f t="shared" si="4"/>
        <v>-1</v>
      </c>
      <c r="K34" s="219">
        <v>36.992</v>
      </c>
      <c r="L34" s="246">
        <v>36.992</v>
      </c>
      <c r="M34" s="221">
        <f t="shared" si="5"/>
        <v>0</v>
      </c>
      <c r="N34" s="216">
        <v>7.2168</v>
      </c>
      <c r="O34" s="246"/>
      <c r="P34" s="221">
        <f t="shared" si="6"/>
        <v>-1</v>
      </c>
      <c r="Q34" s="216">
        <v>9.9165</v>
      </c>
      <c r="R34" s="246"/>
      <c r="S34" s="221">
        <f t="shared" si="7"/>
        <v>-1</v>
      </c>
      <c r="T34" s="219">
        <v>8.0473</v>
      </c>
      <c r="U34" s="246"/>
      <c r="V34" s="221">
        <f t="shared" si="8"/>
        <v>-1</v>
      </c>
      <c r="W34" s="248">
        <v>3.4362</v>
      </c>
      <c r="X34" s="246"/>
      <c r="Y34" s="221">
        <f t="shared" si="9"/>
        <v>-1</v>
      </c>
      <c r="Z34" s="284">
        <v>2.206</v>
      </c>
      <c r="AA34" s="246"/>
      <c r="AB34" s="221">
        <f t="shared" si="10"/>
        <v>-1</v>
      </c>
      <c r="AC34" s="259">
        <f t="shared" si="0"/>
        <v>171.8348</v>
      </c>
      <c r="AD34" s="260">
        <f t="shared" si="1"/>
        <v>36.992</v>
      </c>
      <c r="AE34" s="221">
        <f t="shared" si="11"/>
        <v>-0.784723466957799</v>
      </c>
      <c r="AF34" s="259">
        <f t="shared" ref="AF4:AF38" si="17">N34+Q34+T34+W34</f>
        <v>28.6168</v>
      </c>
      <c r="AG34" s="255">
        <f t="shared" si="13"/>
        <v>0</v>
      </c>
      <c r="AH34" s="221">
        <f t="shared" si="14"/>
        <v>-1</v>
      </c>
      <c r="AI34" s="272">
        <f t="shared" si="15"/>
        <v>200.4516</v>
      </c>
      <c r="AJ34" s="260">
        <f t="shared" si="15"/>
        <v>36.992</v>
      </c>
      <c r="AK34" s="221">
        <f t="shared" si="16"/>
        <v>-0.815456698774168</v>
      </c>
    </row>
    <row r="35" s="194" customFormat="1" ht="20.1" customHeight="1" spans="1:37">
      <c r="A35" s="222" t="s">
        <v>19</v>
      </c>
      <c r="B35" s="223">
        <f t="shared" ref="B35:U35" si="18">SUM(B4:B34)</f>
        <v>1150.1139</v>
      </c>
      <c r="C35" s="224">
        <f t="shared" si="18"/>
        <v>0</v>
      </c>
      <c r="D35" s="225">
        <f t="shared" si="2"/>
        <v>-1</v>
      </c>
      <c r="E35" s="210">
        <f t="shared" si="18"/>
        <v>1261.4156</v>
      </c>
      <c r="F35" s="226">
        <f t="shared" si="18"/>
        <v>0</v>
      </c>
      <c r="G35" s="225">
        <f t="shared" si="3"/>
        <v>-1</v>
      </c>
      <c r="H35" s="210">
        <f t="shared" si="18"/>
        <v>1743.4203</v>
      </c>
      <c r="I35" s="247">
        <f t="shared" si="18"/>
        <v>0</v>
      </c>
      <c r="J35" s="225">
        <f t="shared" si="4"/>
        <v>-1</v>
      </c>
      <c r="K35" s="210">
        <f t="shared" si="18"/>
        <v>1143.782</v>
      </c>
      <c r="L35" s="247">
        <f t="shared" si="18"/>
        <v>71.323</v>
      </c>
      <c r="M35" s="225">
        <f t="shared" si="5"/>
        <v>-0.937642837533726</v>
      </c>
      <c r="N35" s="210">
        <f t="shared" si="18"/>
        <v>221.5697</v>
      </c>
      <c r="O35" s="224">
        <f t="shared" si="18"/>
        <v>0</v>
      </c>
      <c r="P35" s="225">
        <f t="shared" si="6"/>
        <v>-1</v>
      </c>
      <c r="Q35" s="210">
        <f t="shared" si="18"/>
        <v>301.3547</v>
      </c>
      <c r="R35" s="224">
        <f t="shared" si="18"/>
        <v>0</v>
      </c>
      <c r="S35" s="225">
        <f t="shared" si="7"/>
        <v>-1</v>
      </c>
      <c r="T35" s="210">
        <f t="shared" si="18"/>
        <v>261.7558</v>
      </c>
      <c r="U35" s="247">
        <f t="shared" si="18"/>
        <v>0</v>
      </c>
      <c r="V35" s="225">
        <f t="shared" si="8"/>
        <v>-1</v>
      </c>
      <c r="W35" s="223">
        <f t="shared" ref="W35:X35" si="19">SUM(W4:W34)</f>
        <v>109.4807</v>
      </c>
      <c r="X35" s="249">
        <f t="shared" si="19"/>
        <v>0</v>
      </c>
      <c r="Y35" s="261">
        <f t="shared" si="9"/>
        <v>-1</v>
      </c>
      <c r="Z35" s="262">
        <f t="shared" ref="Z35" si="20">SUM(Z4:Z34)</f>
        <v>72.2928</v>
      </c>
      <c r="AA35" s="263">
        <f t="shared" ref="AA35" si="21">SUM(AA4:AA34)</f>
        <v>0</v>
      </c>
      <c r="AB35" s="261">
        <f t="shared" si="10"/>
        <v>-1</v>
      </c>
      <c r="AC35" s="210">
        <f t="shared" ref="AC35:AD35" si="22">SUM(AC4:AC34)</f>
        <v>5298.7318</v>
      </c>
      <c r="AD35" s="224">
        <f t="shared" si="22"/>
        <v>71.323</v>
      </c>
      <c r="AE35" s="225">
        <f t="shared" si="11"/>
        <v>-0.986539609345768</v>
      </c>
      <c r="AF35" s="210">
        <f t="shared" ref="AF35" si="23">SUM(AF4:AF34)</f>
        <v>964.2477</v>
      </c>
      <c r="AG35" s="273">
        <f t="shared" ref="AG4:AG38" si="24">O35+R35+U35+X35</f>
        <v>0</v>
      </c>
      <c r="AH35" s="225">
        <f t="shared" si="14"/>
        <v>-1</v>
      </c>
      <c r="AI35" s="210">
        <f t="shared" ref="AI35" si="25">SUM(AI4:AI34)</f>
        <v>6262.9795</v>
      </c>
      <c r="AJ35" s="273">
        <f t="shared" si="15"/>
        <v>71.323</v>
      </c>
      <c r="AK35" s="225">
        <f t="shared" si="16"/>
        <v>-0.98861196975018</v>
      </c>
    </row>
    <row r="36" s="194" customFormat="1" ht="20.1" customHeight="1" spans="1:37">
      <c r="A36" s="227" t="s">
        <v>65</v>
      </c>
      <c r="B36" s="228">
        <f t="shared" ref="B36:U36" si="26">AVERAGE(B4:B34)</f>
        <v>37.1004483870968</v>
      </c>
      <c r="C36" s="229" t="e">
        <f t="shared" si="26"/>
        <v>#DIV/0!</v>
      </c>
      <c r="D36" s="212" t="e">
        <f t="shared" si="2"/>
        <v>#DIV/0!</v>
      </c>
      <c r="E36" s="230">
        <f t="shared" si="26"/>
        <v>40.6908258064516</v>
      </c>
      <c r="F36" s="231" t="e">
        <f t="shared" si="26"/>
        <v>#DIV/0!</v>
      </c>
      <c r="G36" s="212" t="e">
        <f t="shared" si="3"/>
        <v>#DIV/0!</v>
      </c>
      <c r="H36" s="230">
        <f t="shared" si="26"/>
        <v>56.239364516129</v>
      </c>
      <c r="I36" s="231" t="e">
        <f t="shared" si="26"/>
        <v>#DIV/0!</v>
      </c>
      <c r="J36" s="212" t="e">
        <f t="shared" si="4"/>
        <v>#DIV/0!</v>
      </c>
      <c r="K36" s="230">
        <f t="shared" si="26"/>
        <v>36.8961935483871</v>
      </c>
      <c r="L36" s="231">
        <f t="shared" si="26"/>
        <v>35.6615</v>
      </c>
      <c r="M36" s="212">
        <f t="shared" si="5"/>
        <v>-0.0334639817727503</v>
      </c>
      <c r="N36" s="230">
        <f t="shared" si="26"/>
        <v>7.14740967741935</v>
      </c>
      <c r="O36" s="229" t="e">
        <f t="shared" si="26"/>
        <v>#DIV/0!</v>
      </c>
      <c r="P36" s="212" t="e">
        <f t="shared" si="6"/>
        <v>#DIV/0!</v>
      </c>
      <c r="Q36" s="230">
        <f t="shared" si="26"/>
        <v>9.72111935483871</v>
      </c>
      <c r="R36" s="229" t="e">
        <f t="shared" si="26"/>
        <v>#DIV/0!</v>
      </c>
      <c r="S36" s="212" t="e">
        <f t="shared" si="7"/>
        <v>#DIV/0!</v>
      </c>
      <c r="T36" s="230">
        <f t="shared" si="26"/>
        <v>8.44373548387097</v>
      </c>
      <c r="U36" s="231" t="e">
        <f t="shared" si="26"/>
        <v>#DIV/0!</v>
      </c>
      <c r="V36" s="207" t="e">
        <f t="shared" si="8"/>
        <v>#DIV/0!</v>
      </c>
      <c r="W36" s="215">
        <f t="shared" ref="W36:X36" si="27">AVERAGE(W4:W34)</f>
        <v>3.53163548387097</v>
      </c>
      <c r="X36" s="244" t="e">
        <f t="shared" si="27"/>
        <v>#DIV/0!</v>
      </c>
      <c r="Y36" s="264" t="e">
        <f t="shared" si="9"/>
        <v>#DIV/0!</v>
      </c>
      <c r="Z36" s="265">
        <f t="shared" ref="Z36:AA36" si="28">AVERAGE(Z4:Z34)</f>
        <v>2.33202580645161</v>
      </c>
      <c r="AA36" s="266" t="e">
        <f t="shared" si="28"/>
        <v>#DIV/0!</v>
      </c>
      <c r="AB36" s="264" t="e">
        <f t="shared" si="10"/>
        <v>#DIV/0!</v>
      </c>
      <c r="AC36" s="230">
        <f t="shared" ref="AC36" si="29">AVERAGE(AC4:AC34)</f>
        <v>170.926832258065</v>
      </c>
      <c r="AD36" s="229">
        <f t="shared" ref="AD36" si="30">AVERAGE(AD4:AD34)</f>
        <v>2.30074193548387</v>
      </c>
      <c r="AE36" s="212">
        <f t="shared" si="11"/>
        <v>-0.986539609345768</v>
      </c>
      <c r="AF36" s="230">
        <f t="shared" ref="AF36" si="31">AVERAGE(AF4:AF34)</f>
        <v>31.104764516129</v>
      </c>
      <c r="AG36" s="255" t="e">
        <f t="shared" si="24"/>
        <v>#DIV/0!</v>
      </c>
      <c r="AH36" s="212" t="e">
        <f t="shared" si="14"/>
        <v>#DIV/0!</v>
      </c>
      <c r="AI36" s="230">
        <f t="shared" ref="AI36" si="32">AVERAGE(AI4:AI34)</f>
        <v>202.031596774194</v>
      </c>
      <c r="AJ36" s="255" t="e">
        <f t="shared" si="15"/>
        <v>#DIV/0!</v>
      </c>
      <c r="AK36" s="207" t="e">
        <f t="shared" si="16"/>
        <v>#DIV/0!</v>
      </c>
    </row>
    <row r="37" s="194" customFormat="1" ht="20.1" customHeight="1" spans="1:37">
      <c r="A37" s="232" t="s">
        <v>66</v>
      </c>
      <c r="B37" s="228">
        <f t="shared" ref="B37:U37" si="33">MAX(B4:B34)</f>
        <v>37.7184</v>
      </c>
      <c r="C37" s="229">
        <f t="shared" si="33"/>
        <v>0</v>
      </c>
      <c r="D37" s="212">
        <f t="shared" si="2"/>
        <v>-1</v>
      </c>
      <c r="E37" s="230">
        <f t="shared" si="33"/>
        <v>43.0929</v>
      </c>
      <c r="F37" s="231">
        <f t="shared" si="33"/>
        <v>0</v>
      </c>
      <c r="G37" s="212">
        <f t="shared" si="3"/>
        <v>-1</v>
      </c>
      <c r="H37" s="230">
        <f t="shared" si="33"/>
        <v>59.0585</v>
      </c>
      <c r="I37" s="231">
        <f t="shared" si="33"/>
        <v>0</v>
      </c>
      <c r="J37" s="212">
        <f t="shared" si="4"/>
        <v>-1</v>
      </c>
      <c r="K37" s="230">
        <f t="shared" si="33"/>
        <v>40.232</v>
      </c>
      <c r="L37" s="231">
        <f t="shared" si="33"/>
        <v>36.992</v>
      </c>
      <c r="M37" s="212">
        <f t="shared" si="5"/>
        <v>-0.0805329091270631</v>
      </c>
      <c r="N37" s="230">
        <f t="shared" si="33"/>
        <v>7.5757</v>
      </c>
      <c r="O37" s="229">
        <f t="shared" si="33"/>
        <v>0</v>
      </c>
      <c r="P37" s="212">
        <f t="shared" si="6"/>
        <v>-1</v>
      </c>
      <c r="Q37" s="230">
        <f t="shared" si="33"/>
        <v>10.4434</v>
      </c>
      <c r="R37" s="229">
        <f t="shared" si="33"/>
        <v>0</v>
      </c>
      <c r="S37" s="212">
        <f t="shared" si="7"/>
        <v>-1</v>
      </c>
      <c r="T37" s="230">
        <f t="shared" si="33"/>
        <v>9.546</v>
      </c>
      <c r="U37" s="231">
        <f t="shared" si="33"/>
        <v>0</v>
      </c>
      <c r="V37" s="207">
        <f t="shared" si="8"/>
        <v>-1</v>
      </c>
      <c r="W37" s="215">
        <f t="shared" ref="W37:X37" si="34">MAX(W4:W34)</f>
        <v>3.7733</v>
      </c>
      <c r="X37" s="244">
        <f t="shared" si="34"/>
        <v>0</v>
      </c>
      <c r="Y37" s="264">
        <f t="shared" si="9"/>
        <v>-1</v>
      </c>
      <c r="Z37" s="265">
        <f t="shared" ref="Z37:AA37" si="35">MAX(Z4:Z34)</f>
        <v>2.4977</v>
      </c>
      <c r="AA37" s="266">
        <f t="shared" si="35"/>
        <v>0</v>
      </c>
      <c r="AB37" s="264">
        <f t="shared" si="10"/>
        <v>-1</v>
      </c>
      <c r="AC37" s="230">
        <f t="shared" ref="AC37" si="36">MAX(AC4:AC34)</f>
        <v>177.6377</v>
      </c>
      <c r="AD37" s="229">
        <f t="shared" ref="AD37" si="37">MAX(AD4:AD34)</f>
        <v>36.992</v>
      </c>
      <c r="AE37" s="212">
        <f t="shared" si="11"/>
        <v>-0.791755916677597</v>
      </c>
      <c r="AF37" s="230">
        <f t="shared" ref="AF37" si="38">MAX(AF4:AF34)</f>
        <v>33.6019</v>
      </c>
      <c r="AG37" s="255">
        <f t="shared" si="24"/>
        <v>0</v>
      </c>
      <c r="AH37" s="212">
        <f t="shared" si="14"/>
        <v>-1</v>
      </c>
      <c r="AI37" s="230">
        <f t="shared" ref="AI37" si="39">MAX(AI4:AI34)</f>
        <v>211.1665</v>
      </c>
      <c r="AJ37" s="255">
        <f t="shared" si="15"/>
        <v>36.992</v>
      </c>
      <c r="AK37" s="207">
        <f t="shared" si="16"/>
        <v>-0.824820698358878</v>
      </c>
    </row>
    <row r="38" s="194" customFormat="1" ht="20.1" customHeight="1" spans="1:37">
      <c r="A38" s="233" t="s">
        <v>67</v>
      </c>
      <c r="B38" s="234">
        <f t="shared" ref="B38:I38" si="40">MIN(B4:B34)</f>
        <v>36.4704</v>
      </c>
      <c r="C38" s="235">
        <f t="shared" si="40"/>
        <v>0</v>
      </c>
      <c r="D38" s="236">
        <f t="shared" si="2"/>
        <v>-1</v>
      </c>
      <c r="E38" s="237">
        <f t="shared" si="40"/>
        <v>37.3938</v>
      </c>
      <c r="F38" s="238">
        <f t="shared" si="40"/>
        <v>0</v>
      </c>
      <c r="G38" s="236">
        <f t="shared" si="3"/>
        <v>-1</v>
      </c>
      <c r="H38" s="237">
        <f t="shared" si="40"/>
        <v>51.2726</v>
      </c>
      <c r="I38" s="238">
        <f t="shared" si="40"/>
        <v>0</v>
      </c>
      <c r="J38" s="236">
        <f t="shared" si="4"/>
        <v>-1</v>
      </c>
      <c r="K38" s="237">
        <f t="shared" ref="K38:AD38" si="41">MIN(K4:K34)</f>
        <v>34.331</v>
      </c>
      <c r="L38" s="238">
        <f t="shared" si="41"/>
        <v>34.331</v>
      </c>
      <c r="M38" s="236">
        <f t="shared" si="5"/>
        <v>0</v>
      </c>
      <c r="N38" s="237">
        <f t="shared" si="41"/>
        <v>6.3341</v>
      </c>
      <c r="O38" s="235">
        <f t="shared" si="41"/>
        <v>0</v>
      </c>
      <c r="P38" s="236">
        <f t="shared" si="6"/>
        <v>-1</v>
      </c>
      <c r="Q38" s="237">
        <f t="shared" si="41"/>
        <v>7.8132</v>
      </c>
      <c r="R38" s="235">
        <f t="shared" si="41"/>
        <v>0</v>
      </c>
      <c r="S38" s="236">
        <f t="shared" si="7"/>
        <v>-1</v>
      </c>
      <c r="T38" s="237">
        <f t="shared" si="41"/>
        <v>7.1262</v>
      </c>
      <c r="U38" s="238">
        <f t="shared" si="41"/>
        <v>0</v>
      </c>
      <c r="V38" s="250">
        <f t="shared" si="8"/>
        <v>-1</v>
      </c>
      <c r="W38" s="251">
        <f t="shared" ref="W38:X38" si="42">MIN(W4:W34)</f>
        <v>3.0403</v>
      </c>
      <c r="X38" s="252">
        <f t="shared" si="42"/>
        <v>0</v>
      </c>
      <c r="Y38" s="267">
        <f t="shared" si="9"/>
        <v>-1</v>
      </c>
      <c r="Z38" s="268">
        <f t="shared" ref="Z38:AA38" si="43">MIN(Z4:Z34)</f>
        <v>2.1262</v>
      </c>
      <c r="AA38" s="269">
        <f t="shared" si="43"/>
        <v>0</v>
      </c>
      <c r="AB38" s="267">
        <f t="shared" si="10"/>
        <v>-1</v>
      </c>
      <c r="AC38" s="237">
        <f t="shared" ref="AC38" si="44">MIN(AC4:AC34)</f>
        <v>159.7046</v>
      </c>
      <c r="AD38" s="235">
        <f t="shared" si="41"/>
        <v>0</v>
      </c>
      <c r="AE38" s="236">
        <f t="shared" si="11"/>
        <v>-1</v>
      </c>
      <c r="AF38" s="237">
        <f t="shared" ref="AF38" si="45">MIN(AF4:AF34)</f>
        <v>28.4368</v>
      </c>
      <c r="AG38" s="274">
        <f t="shared" si="24"/>
        <v>0</v>
      </c>
      <c r="AH38" s="236">
        <f t="shared" si="14"/>
        <v>-1</v>
      </c>
      <c r="AI38" s="237">
        <f t="shared" ref="AI38" si="46">MIN(AI4:AI34)</f>
        <v>189.1817</v>
      </c>
      <c r="AJ38" s="274">
        <f t="shared" si="15"/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AK38"/>
  <sheetViews>
    <sheetView workbookViewId="0">
      <pane xSplit="1" ySplit="3" topLeftCell="B25" activePane="bottomRight" state="frozenSplit"/>
      <selection/>
      <selection pane="topRight"/>
      <selection pane="bottomLeft"/>
      <selection pane="bottomRight" activeCell="AB37" sqref="AB37"/>
    </sheetView>
  </sheetViews>
  <sheetFormatPr defaultColWidth="9" defaultRowHeight="13.5"/>
  <cols>
    <col min="1" max="1" width="13.8833333333333" customWidth="1"/>
    <col min="2" max="2" width="10.4416666666667" customWidth="1"/>
    <col min="3" max="3" width="11.2166666666667" customWidth="1"/>
    <col min="4" max="4" width="11" customWidth="1"/>
    <col min="5" max="5" width="10.6666666666667" customWidth="1"/>
    <col min="6" max="6" width="11.3333333333333" customWidth="1"/>
    <col min="7" max="7" width="10.775" customWidth="1"/>
    <col min="8" max="8" width="9" customWidth="1"/>
    <col min="9" max="9" width="9.21666666666667" customWidth="1"/>
    <col min="10" max="10" width="9.44166666666667" customWidth="1"/>
    <col min="11" max="11" width="9" customWidth="1"/>
    <col min="12" max="12" width="9.10833333333333" customWidth="1"/>
    <col min="13" max="13" width="9.44166666666667" customWidth="1"/>
    <col min="14" max="14" width="7.66666666666667" customWidth="1"/>
    <col min="15" max="16" width="8.66666666666667" customWidth="1"/>
    <col min="17" max="17" width="7.66666666666667" customWidth="1"/>
    <col min="18" max="18" width="9.21666666666667" customWidth="1"/>
    <col min="19" max="22" width="9.88333333333333" customWidth="1"/>
    <col min="23" max="23" width="9" customWidth="1"/>
    <col min="24" max="24" width="9.44166666666667" customWidth="1"/>
    <col min="25" max="25" width="9.10833333333333" customWidth="1"/>
    <col min="26" max="26" width="9.44166666666667" customWidth="1"/>
    <col min="27" max="27" width="9.88333333333333" customWidth="1"/>
    <col min="28" max="28" width="9.10833333333333" customWidth="1"/>
    <col min="29" max="29" width="10.8833333333333" customWidth="1"/>
    <col min="30" max="30" width="9.21666666666667" customWidth="1"/>
    <col min="31" max="31" width="10.6666666666667" customWidth="1"/>
    <col min="32" max="32" width="11" customWidth="1"/>
    <col min="33" max="33" width="10.2166666666667" customWidth="1"/>
    <col min="34" max="34" width="11.4416666666667" customWidth="1"/>
  </cols>
  <sheetData>
    <row r="1" s="89" customFormat="1" ht="48.75" customHeight="1" spans="1:37">
      <c r="A1" s="2" t="s">
        <v>75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80"/>
      <c r="AA1" s="280"/>
      <c r="AB1" s="280"/>
      <c r="AC1" s="2"/>
      <c r="AD1" s="2"/>
      <c r="AE1" s="2"/>
      <c r="AF1" s="2"/>
      <c r="AG1" s="2"/>
      <c r="AH1" s="2"/>
      <c r="AI1" s="2"/>
      <c r="AJ1" s="2"/>
      <c r="AK1" s="194"/>
    </row>
    <row r="2" s="191" customFormat="1" ht="27" customHeight="1" spans="1:37">
      <c r="A2" s="195" t="s">
        <v>22</v>
      </c>
      <c r="B2" s="196" t="s">
        <v>52</v>
      </c>
      <c r="C2" s="196"/>
      <c r="D2" s="197"/>
      <c r="E2" s="198" t="s">
        <v>53</v>
      </c>
      <c r="F2" s="199"/>
      <c r="G2" s="200"/>
      <c r="H2" s="201" t="s">
        <v>54</v>
      </c>
      <c r="I2" s="239"/>
      <c r="J2" s="240"/>
      <c r="K2" s="239" t="s">
        <v>55</v>
      </c>
      <c r="L2" s="239"/>
      <c r="M2" s="240"/>
      <c r="N2" s="241" t="s">
        <v>56</v>
      </c>
      <c r="O2" s="242"/>
      <c r="P2" s="243"/>
      <c r="Q2" s="241" t="s">
        <v>57</v>
      </c>
      <c r="R2" s="242"/>
      <c r="S2" s="243"/>
      <c r="T2" s="242" t="s">
        <v>58</v>
      </c>
      <c r="U2" s="242"/>
      <c r="V2" s="243"/>
      <c r="W2" s="242" t="s">
        <v>59</v>
      </c>
      <c r="X2" s="242"/>
      <c r="Y2" s="242"/>
      <c r="Z2" s="241" t="s">
        <v>60</v>
      </c>
      <c r="AA2" s="242"/>
      <c r="AB2" s="242"/>
      <c r="AC2" s="242" t="s">
        <v>61</v>
      </c>
      <c r="AD2" s="242"/>
      <c r="AE2" s="243"/>
      <c r="AF2" s="241" t="s">
        <v>62</v>
      </c>
      <c r="AG2" s="242"/>
      <c r="AH2" s="243"/>
      <c r="AI2" s="241" t="s">
        <v>69</v>
      </c>
      <c r="AJ2" s="242"/>
      <c r="AK2" s="243"/>
    </row>
    <row r="3" s="192" customFormat="1" ht="22.5" customHeight="1" spans="1:37">
      <c r="A3" s="202"/>
      <c r="B3" s="188" t="s">
        <v>35</v>
      </c>
      <c r="C3" s="203" t="s">
        <v>36</v>
      </c>
      <c r="D3" s="204" t="s">
        <v>64</v>
      </c>
      <c r="E3" s="188" t="s">
        <v>35</v>
      </c>
      <c r="F3" s="203" t="s">
        <v>36</v>
      </c>
      <c r="G3" s="204" t="s">
        <v>64</v>
      </c>
      <c r="H3" s="188" t="s">
        <v>35</v>
      </c>
      <c r="I3" s="203" t="s">
        <v>36</v>
      </c>
      <c r="J3" s="204" t="s">
        <v>64</v>
      </c>
      <c r="K3" s="188" t="s">
        <v>35</v>
      </c>
      <c r="L3" s="203" t="s">
        <v>36</v>
      </c>
      <c r="M3" s="204" t="s">
        <v>64</v>
      </c>
      <c r="N3" s="188" t="s">
        <v>35</v>
      </c>
      <c r="O3" s="203" t="s">
        <v>36</v>
      </c>
      <c r="P3" s="204" t="s">
        <v>64</v>
      </c>
      <c r="Q3" s="188" t="s">
        <v>35</v>
      </c>
      <c r="R3" s="203" t="s">
        <v>36</v>
      </c>
      <c r="S3" s="204" t="s">
        <v>64</v>
      </c>
      <c r="T3" s="188" t="s">
        <v>35</v>
      </c>
      <c r="U3" s="203" t="s">
        <v>36</v>
      </c>
      <c r="V3" s="204" t="s">
        <v>64</v>
      </c>
      <c r="W3" s="188" t="s">
        <v>35</v>
      </c>
      <c r="X3" s="203" t="s">
        <v>36</v>
      </c>
      <c r="Y3" s="204" t="s">
        <v>64</v>
      </c>
      <c r="Z3" s="188" t="s">
        <v>35</v>
      </c>
      <c r="AA3" s="203" t="s">
        <v>36</v>
      </c>
      <c r="AB3" s="204" t="s">
        <v>64</v>
      </c>
      <c r="AC3" s="188" t="s">
        <v>35</v>
      </c>
      <c r="AD3" s="203" t="s">
        <v>36</v>
      </c>
      <c r="AE3" s="204" t="s">
        <v>64</v>
      </c>
      <c r="AF3" s="188" t="s">
        <v>35</v>
      </c>
      <c r="AG3" s="203" t="s">
        <v>36</v>
      </c>
      <c r="AH3" s="204" t="s">
        <v>64</v>
      </c>
      <c r="AI3" s="188" t="s">
        <v>35</v>
      </c>
      <c r="AJ3" s="203" t="s">
        <v>36</v>
      </c>
      <c r="AK3" s="270" t="s">
        <v>64</v>
      </c>
    </row>
    <row r="4" s="193" customFormat="1" ht="20.1" customHeight="1" spans="1:37">
      <c r="A4" s="10">
        <v>1</v>
      </c>
      <c r="B4" s="205">
        <v>37.0924</v>
      </c>
      <c r="C4" s="206"/>
      <c r="D4" s="207">
        <f>(C4-B4)/B4</f>
        <v>-1</v>
      </c>
      <c r="E4" s="208">
        <v>40.5991</v>
      </c>
      <c r="F4" s="209"/>
      <c r="G4" s="207">
        <f>(F4-E4)/E4</f>
        <v>-1</v>
      </c>
      <c r="H4" s="210">
        <v>55.1027</v>
      </c>
      <c r="I4" s="209"/>
      <c r="J4" s="207">
        <f>(I4-H4)/H4</f>
        <v>-1</v>
      </c>
      <c r="K4" s="208">
        <v>36.122</v>
      </c>
      <c r="L4" s="244"/>
      <c r="M4" s="207">
        <f>(L4-K4)/K4</f>
        <v>-1</v>
      </c>
      <c r="N4" s="245">
        <v>7.0131</v>
      </c>
      <c r="O4" s="244"/>
      <c r="P4" s="207">
        <f>(O4-N4)/N4</f>
        <v>-1</v>
      </c>
      <c r="Q4" s="223">
        <v>9.9517</v>
      </c>
      <c r="R4" s="244"/>
      <c r="S4" s="207">
        <f>(R4-Q4)/Q4</f>
        <v>-1</v>
      </c>
      <c r="T4" s="208">
        <v>9.262</v>
      </c>
      <c r="U4" s="244"/>
      <c r="V4" s="207">
        <f>(U4-T4)/T4</f>
        <v>-1</v>
      </c>
      <c r="W4" s="245">
        <v>3.2924</v>
      </c>
      <c r="X4" s="244"/>
      <c r="Y4" s="264">
        <f>(X4-W4)/W4</f>
        <v>-1</v>
      </c>
      <c r="Z4" s="281">
        <v>2.1849</v>
      </c>
      <c r="AA4" s="244"/>
      <c r="AB4" s="264">
        <f>(AA4-Z4)/Z4</f>
        <v>-1</v>
      </c>
      <c r="AC4" s="254">
        <f t="shared" ref="AC4:AC34" si="0">B4+E4+H4+K4</f>
        <v>168.9162</v>
      </c>
      <c r="AD4" s="255">
        <f t="shared" ref="AD4:AD34" si="1">C4+F4+I4+L4</f>
        <v>0</v>
      </c>
      <c r="AE4" s="207">
        <f>(AD4-AC4)/AC4</f>
        <v>-1</v>
      </c>
      <c r="AF4" s="254">
        <f>N4+Q4+T4+W4+Z4</f>
        <v>31.7041</v>
      </c>
      <c r="AG4" s="255">
        <f>O4+R4+U4+X4+AA4</f>
        <v>0</v>
      </c>
      <c r="AH4" s="207">
        <f>(AG4-AF4)/AF4</f>
        <v>-1</v>
      </c>
      <c r="AI4" s="271">
        <f>AC4+AF4</f>
        <v>200.6203</v>
      </c>
      <c r="AJ4" s="255">
        <f>AD4+AG4</f>
        <v>0</v>
      </c>
      <c r="AK4" s="207">
        <f>(AJ4-AI4)/AI4</f>
        <v>-1</v>
      </c>
    </row>
    <row r="5" s="193" customFormat="1" ht="20.1" customHeight="1" spans="1:37">
      <c r="A5" s="10">
        <v>2</v>
      </c>
      <c r="B5" s="211">
        <v>36.8308</v>
      </c>
      <c r="C5" s="206"/>
      <c r="D5" s="212">
        <f t="shared" ref="D5:D38" si="2">(C5-B5)/B5</f>
        <v>-1</v>
      </c>
      <c r="E5" s="213">
        <v>41.4508</v>
      </c>
      <c r="F5" s="209"/>
      <c r="G5" s="207">
        <f t="shared" ref="G5:G38" si="3">(F5-E5)/E5</f>
        <v>-1</v>
      </c>
      <c r="H5" s="213">
        <v>56.3901</v>
      </c>
      <c r="I5" s="209"/>
      <c r="J5" s="207">
        <f t="shared" ref="J5:J38" si="4">(I5-H5)/H5</f>
        <v>-1</v>
      </c>
      <c r="K5" s="213">
        <v>36.126</v>
      </c>
      <c r="L5" s="244"/>
      <c r="M5" s="207">
        <f t="shared" ref="M5:M38" si="5">(L5-K5)/K5</f>
        <v>-1</v>
      </c>
      <c r="N5" s="215">
        <v>7.1295</v>
      </c>
      <c r="O5" s="244"/>
      <c r="P5" s="207">
        <f t="shared" ref="P5:P38" si="6">(O5-N5)/N5</f>
        <v>-1</v>
      </c>
      <c r="Q5" s="215">
        <v>10.2361</v>
      </c>
      <c r="R5" s="244"/>
      <c r="S5" s="207">
        <f t="shared" ref="S5:S38" si="7">(R5-Q5)/Q5</f>
        <v>-1</v>
      </c>
      <c r="T5" s="213">
        <v>9.3581</v>
      </c>
      <c r="U5" s="244"/>
      <c r="V5" s="207">
        <f t="shared" ref="V5:V38" si="8">(U5-T5)/T5</f>
        <v>-1</v>
      </c>
      <c r="W5" s="215">
        <v>3.3891</v>
      </c>
      <c r="X5" s="244"/>
      <c r="Y5" s="264">
        <f t="shared" ref="Y5:Y38" si="9">(X5-W5)/W5</f>
        <v>-1</v>
      </c>
      <c r="Z5" s="282">
        <v>2.3854</v>
      </c>
      <c r="AA5" s="257"/>
      <c r="AB5" s="264">
        <f t="shared" ref="AB5:AB38" si="10">(AA5-Z5)/Z5</f>
        <v>-1</v>
      </c>
      <c r="AC5" s="254">
        <f t="shared" si="0"/>
        <v>170.7977</v>
      </c>
      <c r="AD5" s="255">
        <f t="shared" si="1"/>
        <v>0</v>
      </c>
      <c r="AE5" s="207">
        <f t="shared" ref="AE5:AE38" si="11">(AD5-AC5)/AC5</f>
        <v>-1</v>
      </c>
      <c r="AF5" s="254">
        <f t="shared" ref="AF5:AF33" si="12">N5+Q5+T5+W5+Z5</f>
        <v>32.4982</v>
      </c>
      <c r="AG5" s="255">
        <f t="shared" ref="AG5:AG34" si="13">O5+R5+U5+X5+AA5</f>
        <v>0</v>
      </c>
      <c r="AH5" s="207">
        <f t="shared" ref="AH5:AH38" si="14">(AG5-AF5)/AF5</f>
        <v>-1</v>
      </c>
      <c r="AI5" s="271">
        <f t="shared" ref="AI5:AJ38" si="15">AC5+AF5</f>
        <v>203.2959</v>
      </c>
      <c r="AJ5" s="255">
        <f t="shared" si="15"/>
        <v>0</v>
      </c>
      <c r="AK5" s="207">
        <f t="shared" ref="AK5:AK38" si="16">(AJ5-AI5)/AI5</f>
        <v>-1</v>
      </c>
    </row>
    <row r="6" s="193" customFormat="1" ht="20.1" customHeight="1" spans="1:37">
      <c r="A6" s="10">
        <v>3</v>
      </c>
      <c r="B6" s="211">
        <v>36.7808</v>
      </c>
      <c r="C6" s="206"/>
      <c r="D6" s="212">
        <f t="shared" si="2"/>
        <v>-1</v>
      </c>
      <c r="E6" s="214">
        <v>41.3398</v>
      </c>
      <c r="F6" s="209"/>
      <c r="G6" s="207">
        <f t="shared" si="3"/>
        <v>-1</v>
      </c>
      <c r="H6" s="214">
        <v>56.7136</v>
      </c>
      <c r="I6" s="209"/>
      <c r="J6" s="207">
        <f t="shared" si="4"/>
        <v>-1</v>
      </c>
      <c r="K6" s="214">
        <v>36.396</v>
      </c>
      <c r="L6" s="244"/>
      <c r="M6" s="207">
        <f t="shared" si="5"/>
        <v>-1</v>
      </c>
      <c r="N6" s="211">
        <v>6.9355</v>
      </c>
      <c r="O6" s="244"/>
      <c r="P6" s="207">
        <f t="shared" si="6"/>
        <v>-1</v>
      </c>
      <c r="Q6" s="211">
        <v>9.7996</v>
      </c>
      <c r="R6" s="244"/>
      <c r="S6" s="207">
        <f t="shared" si="7"/>
        <v>-1</v>
      </c>
      <c r="T6" s="214">
        <v>9.0368</v>
      </c>
      <c r="U6" s="244"/>
      <c r="V6" s="207">
        <f t="shared" si="8"/>
        <v>-1</v>
      </c>
      <c r="W6" s="211">
        <v>3.4342</v>
      </c>
      <c r="X6" s="244"/>
      <c r="Y6" s="264">
        <f t="shared" si="9"/>
        <v>-1</v>
      </c>
      <c r="Z6" s="282">
        <v>2.3982</v>
      </c>
      <c r="AA6" s="257"/>
      <c r="AB6" s="264">
        <f t="shared" si="10"/>
        <v>-1</v>
      </c>
      <c r="AC6" s="254">
        <f t="shared" si="0"/>
        <v>171.2302</v>
      </c>
      <c r="AD6" s="255">
        <f t="shared" si="1"/>
        <v>0</v>
      </c>
      <c r="AE6" s="207">
        <f t="shared" si="11"/>
        <v>-1</v>
      </c>
      <c r="AF6" s="254">
        <f t="shared" si="12"/>
        <v>31.6043</v>
      </c>
      <c r="AG6" s="255">
        <f t="shared" si="13"/>
        <v>0</v>
      </c>
      <c r="AH6" s="207">
        <f t="shared" si="14"/>
        <v>-1</v>
      </c>
      <c r="AI6" s="271">
        <f t="shared" si="15"/>
        <v>202.8345</v>
      </c>
      <c r="AJ6" s="255">
        <f t="shared" si="15"/>
        <v>0</v>
      </c>
      <c r="AK6" s="207">
        <f t="shared" si="16"/>
        <v>-1</v>
      </c>
    </row>
    <row r="7" s="194" customFormat="1" ht="20.1" customHeight="1" spans="1:37">
      <c r="A7" s="10">
        <v>4</v>
      </c>
      <c r="B7" s="215">
        <v>36.848</v>
      </c>
      <c r="C7" s="206"/>
      <c r="D7" s="212">
        <f t="shared" si="2"/>
        <v>-1</v>
      </c>
      <c r="E7" s="213">
        <v>39.727</v>
      </c>
      <c r="F7" s="209"/>
      <c r="G7" s="207">
        <f t="shared" si="3"/>
        <v>-1</v>
      </c>
      <c r="H7" s="213">
        <v>56.3383</v>
      </c>
      <c r="I7" s="209"/>
      <c r="J7" s="207">
        <f t="shared" si="4"/>
        <v>-1</v>
      </c>
      <c r="K7" s="213">
        <v>37.199</v>
      </c>
      <c r="L7" s="244"/>
      <c r="M7" s="207">
        <f t="shared" si="5"/>
        <v>-1</v>
      </c>
      <c r="N7" s="215">
        <v>7.2168</v>
      </c>
      <c r="O7" s="244"/>
      <c r="P7" s="207">
        <f t="shared" si="6"/>
        <v>-1</v>
      </c>
      <c r="Q7" s="215">
        <v>9.7639</v>
      </c>
      <c r="R7" s="244"/>
      <c r="S7" s="207">
        <f t="shared" si="7"/>
        <v>-1</v>
      </c>
      <c r="T7" s="213">
        <v>9.0192</v>
      </c>
      <c r="U7" s="244"/>
      <c r="V7" s="207">
        <f t="shared" si="8"/>
        <v>-1</v>
      </c>
      <c r="W7" s="215">
        <v>3.5048</v>
      </c>
      <c r="X7" s="244"/>
      <c r="Y7" s="264">
        <f t="shared" si="9"/>
        <v>-1</v>
      </c>
      <c r="Z7" s="282">
        <v>2.3886</v>
      </c>
      <c r="AA7" s="257"/>
      <c r="AB7" s="264">
        <f t="shared" si="10"/>
        <v>-1</v>
      </c>
      <c r="AC7" s="254">
        <f t="shared" si="0"/>
        <v>170.1123</v>
      </c>
      <c r="AD7" s="255">
        <f t="shared" si="1"/>
        <v>0</v>
      </c>
      <c r="AE7" s="207">
        <f t="shared" si="11"/>
        <v>-1</v>
      </c>
      <c r="AF7" s="254">
        <f t="shared" si="12"/>
        <v>31.8933</v>
      </c>
      <c r="AG7" s="255">
        <f t="shared" si="13"/>
        <v>0</v>
      </c>
      <c r="AH7" s="207">
        <f t="shared" si="14"/>
        <v>-1</v>
      </c>
      <c r="AI7" s="271">
        <f t="shared" si="15"/>
        <v>202.0056</v>
      </c>
      <c r="AJ7" s="255">
        <f t="shared" si="15"/>
        <v>0</v>
      </c>
      <c r="AK7" s="207">
        <f t="shared" si="16"/>
        <v>-1</v>
      </c>
    </row>
    <row r="8" s="194" customFormat="1" ht="20.1" customHeight="1" spans="1:37">
      <c r="A8" s="10">
        <v>5</v>
      </c>
      <c r="B8" s="215">
        <v>36.7756</v>
      </c>
      <c r="C8" s="206"/>
      <c r="D8" s="212">
        <f t="shared" si="2"/>
        <v>-1</v>
      </c>
      <c r="E8" s="213">
        <v>40.153</v>
      </c>
      <c r="F8" s="209"/>
      <c r="G8" s="207">
        <f t="shared" si="3"/>
        <v>-1</v>
      </c>
      <c r="H8" s="213">
        <v>54.9806</v>
      </c>
      <c r="I8" s="209"/>
      <c r="J8" s="207">
        <f t="shared" si="4"/>
        <v>-1</v>
      </c>
      <c r="K8" s="213">
        <v>36.665</v>
      </c>
      <c r="L8" s="244"/>
      <c r="M8" s="207">
        <f t="shared" si="5"/>
        <v>-1</v>
      </c>
      <c r="N8" s="215">
        <v>7.1295</v>
      </c>
      <c r="O8" s="244"/>
      <c r="P8" s="207">
        <f t="shared" si="6"/>
        <v>-1</v>
      </c>
      <c r="Q8" s="215">
        <v>9.5734</v>
      </c>
      <c r="R8" s="244"/>
      <c r="S8" s="207">
        <f t="shared" si="7"/>
        <v>-1</v>
      </c>
      <c r="T8" s="213">
        <v>9.1347</v>
      </c>
      <c r="U8" s="244"/>
      <c r="V8" s="207">
        <f t="shared" si="8"/>
        <v>-1</v>
      </c>
      <c r="W8" s="215">
        <v>3.7992</v>
      </c>
      <c r="X8" s="244"/>
      <c r="Y8" s="264">
        <f t="shared" si="9"/>
        <v>-1</v>
      </c>
      <c r="Z8" s="282">
        <v>2.3084</v>
      </c>
      <c r="AA8" s="257"/>
      <c r="AB8" s="264">
        <f t="shared" si="10"/>
        <v>-1</v>
      </c>
      <c r="AC8" s="254">
        <f t="shared" si="0"/>
        <v>168.5742</v>
      </c>
      <c r="AD8" s="255">
        <f t="shared" si="1"/>
        <v>0</v>
      </c>
      <c r="AE8" s="207">
        <f t="shared" si="11"/>
        <v>-1</v>
      </c>
      <c r="AF8" s="254">
        <f t="shared" si="12"/>
        <v>31.9452</v>
      </c>
      <c r="AG8" s="255">
        <f t="shared" si="13"/>
        <v>0</v>
      </c>
      <c r="AH8" s="207">
        <f t="shared" si="14"/>
        <v>-1</v>
      </c>
      <c r="AI8" s="271">
        <f t="shared" si="15"/>
        <v>200.5194</v>
      </c>
      <c r="AJ8" s="255">
        <f t="shared" si="15"/>
        <v>0</v>
      </c>
      <c r="AK8" s="207">
        <f t="shared" si="16"/>
        <v>-1</v>
      </c>
    </row>
    <row r="9" s="194" customFormat="1" ht="20.1" customHeight="1" spans="1:37">
      <c r="A9" s="10">
        <v>6</v>
      </c>
      <c r="B9" s="215">
        <v>36.416</v>
      </c>
      <c r="C9" s="206"/>
      <c r="D9" s="212">
        <f t="shared" si="2"/>
        <v>-1</v>
      </c>
      <c r="E9" s="213">
        <v>40.1881</v>
      </c>
      <c r="F9" s="209"/>
      <c r="G9" s="207">
        <f t="shared" si="3"/>
        <v>-1</v>
      </c>
      <c r="H9" s="213">
        <v>58.182</v>
      </c>
      <c r="I9" s="209"/>
      <c r="J9" s="207">
        <f t="shared" si="4"/>
        <v>-1</v>
      </c>
      <c r="K9" s="213">
        <v>36.314</v>
      </c>
      <c r="L9" s="244"/>
      <c r="M9" s="207">
        <f t="shared" si="5"/>
        <v>-1</v>
      </c>
      <c r="N9" s="215">
        <v>7.1198</v>
      </c>
      <c r="O9" s="244"/>
      <c r="P9" s="207">
        <f t="shared" si="6"/>
        <v>-1</v>
      </c>
      <c r="Q9" s="215">
        <v>9.9367</v>
      </c>
      <c r="R9" s="244"/>
      <c r="S9" s="207">
        <f t="shared" si="7"/>
        <v>-1</v>
      </c>
      <c r="T9" s="213">
        <v>9.0286</v>
      </c>
      <c r="U9" s="244"/>
      <c r="V9" s="207">
        <f t="shared" si="8"/>
        <v>-1</v>
      </c>
      <c r="W9" s="215">
        <v>3.5088</v>
      </c>
      <c r="X9" s="244"/>
      <c r="Y9" s="264">
        <f t="shared" si="9"/>
        <v>-1</v>
      </c>
      <c r="Z9" s="282">
        <v>2.3859</v>
      </c>
      <c r="AA9" s="257"/>
      <c r="AB9" s="264">
        <f t="shared" si="10"/>
        <v>-1</v>
      </c>
      <c r="AC9" s="254">
        <f t="shared" si="0"/>
        <v>171.1001</v>
      </c>
      <c r="AD9" s="255">
        <f t="shared" si="1"/>
        <v>0</v>
      </c>
      <c r="AE9" s="207">
        <f t="shared" si="11"/>
        <v>-1</v>
      </c>
      <c r="AF9" s="254">
        <f t="shared" si="12"/>
        <v>31.9798</v>
      </c>
      <c r="AG9" s="255">
        <f t="shared" si="13"/>
        <v>0</v>
      </c>
      <c r="AH9" s="207">
        <f t="shared" si="14"/>
        <v>-1</v>
      </c>
      <c r="AI9" s="271">
        <f t="shared" si="15"/>
        <v>203.0799</v>
      </c>
      <c r="AJ9" s="255">
        <f t="shared" si="15"/>
        <v>0</v>
      </c>
      <c r="AK9" s="207">
        <f t="shared" si="16"/>
        <v>-1</v>
      </c>
    </row>
    <row r="10" s="194" customFormat="1" ht="20.1" customHeight="1" spans="1:37">
      <c r="A10" s="10">
        <v>7</v>
      </c>
      <c r="B10" s="215">
        <v>37.36</v>
      </c>
      <c r="C10" s="206"/>
      <c r="D10" s="212">
        <f t="shared" si="2"/>
        <v>-1</v>
      </c>
      <c r="E10" s="213">
        <v>39.9812</v>
      </c>
      <c r="F10" s="209"/>
      <c r="G10" s="207">
        <f t="shared" si="3"/>
        <v>-1</v>
      </c>
      <c r="H10" s="213">
        <v>55.9978</v>
      </c>
      <c r="I10" s="209"/>
      <c r="J10" s="207">
        <f t="shared" si="4"/>
        <v>-1</v>
      </c>
      <c r="K10" s="213">
        <v>38.985</v>
      </c>
      <c r="L10" s="244"/>
      <c r="M10" s="207">
        <f t="shared" si="5"/>
        <v>-1</v>
      </c>
      <c r="N10" s="215">
        <v>7.3623</v>
      </c>
      <c r="O10" s="244"/>
      <c r="P10" s="207">
        <f t="shared" si="6"/>
        <v>-1</v>
      </c>
      <c r="Q10" s="215">
        <v>9.7656</v>
      </c>
      <c r="R10" s="244"/>
      <c r="S10" s="207">
        <f t="shared" si="7"/>
        <v>-1</v>
      </c>
      <c r="T10" s="213">
        <v>9.2896</v>
      </c>
      <c r="U10" s="244"/>
      <c r="V10" s="207">
        <f t="shared" si="8"/>
        <v>-1</v>
      </c>
      <c r="W10" s="215">
        <v>3.5337</v>
      </c>
      <c r="X10" s="244"/>
      <c r="Y10" s="264">
        <f t="shared" si="9"/>
        <v>-1</v>
      </c>
      <c r="Z10" s="282">
        <v>2.3464</v>
      </c>
      <c r="AA10" s="257"/>
      <c r="AB10" s="264">
        <f t="shared" si="10"/>
        <v>-1</v>
      </c>
      <c r="AC10" s="254">
        <f t="shared" si="0"/>
        <v>172.324</v>
      </c>
      <c r="AD10" s="255">
        <f t="shared" si="1"/>
        <v>0</v>
      </c>
      <c r="AE10" s="207">
        <f t="shared" si="11"/>
        <v>-1</v>
      </c>
      <c r="AF10" s="254">
        <f t="shared" si="12"/>
        <v>32.2976</v>
      </c>
      <c r="AG10" s="255">
        <f t="shared" si="13"/>
        <v>0</v>
      </c>
      <c r="AH10" s="207">
        <f t="shared" si="14"/>
        <v>-1</v>
      </c>
      <c r="AI10" s="271">
        <f t="shared" si="15"/>
        <v>204.6216</v>
      </c>
      <c r="AJ10" s="255">
        <f t="shared" si="15"/>
        <v>0</v>
      </c>
      <c r="AK10" s="207">
        <f t="shared" si="16"/>
        <v>-1</v>
      </c>
    </row>
    <row r="11" s="194" customFormat="1" ht="20.1" customHeight="1" spans="1:37">
      <c r="A11" s="10">
        <v>8</v>
      </c>
      <c r="B11" s="215">
        <v>37.2844</v>
      </c>
      <c r="C11" s="206"/>
      <c r="D11" s="212">
        <f t="shared" si="2"/>
        <v>-1</v>
      </c>
      <c r="E11" s="213">
        <v>40.2087</v>
      </c>
      <c r="F11" s="209"/>
      <c r="G11" s="207">
        <f t="shared" si="3"/>
        <v>-1</v>
      </c>
      <c r="H11" s="213">
        <v>57.9694</v>
      </c>
      <c r="I11" s="209"/>
      <c r="J11" s="207">
        <f t="shared" si="4"/>
        <v>-1</v>
      </c>
      <c r="K11" s="213">
        <v>39.948</v>
      </c>
      <c r="L11" s="244"/>
      <c r="M11" s="207">
        <f t="shared" si="5"/>
        <v>-1</v>
      </c>
      <c r="N11" s="215">
        <v>7.3817</v>
      </c>
      <c r="O11" s="244"/>
      <c r="P11" s="207">
        <f t="shared" si="6"/>
        <v>-1</v>
      </c>
      <c r="Q11" s="215">
        <v>9.9979</v>
      </c>
      <c r="R11" s="244"/>
      <c r="S11" s="207">
        <f t="shared" si="7"/>
        <v>-1</v>
      </c>
      <c r="T11" s="213">
        <v>9.3599</v>
      </c>
      <c r="U11" s="244"/>
      <c r="V11" s="207">
        <f t="shared" si="8"/>
        <v>-1</v>
      </c>
      <c r="W11" s="215">
        <v>3.5886</v>
      </c>
      <c r="X11" s="244"/>
      <c r="Y11" s="264">
        <f t="shared" si="9"/>
        <v>-1</v>
      </c>
      <c r="Z11" s="282">
        <v>2.3202</v>
      </c>
      <c r="AA11" s="257"/>
      <c r="AB11" s="264">
        <f t="shared" si="10"/>
        <v>-1</v>
      </c>
      <c r="AC11" s="254">
        <f t="shared" si="0"/>
        <v>175.4105</v>
      </c>
      <c r="AD11" s="255">
        <f t="shared" si="1"/>
        <v>0</v>
      </c>
      <c r="AE11" s="207">
        <f t="shared" si="11"/>
        <v>-1</v>
      </c>
      <c r="AF11" s="254">
        <f t="shared" si="12"/>
        <v>32.6483</v>
      </c>
      <c r="AG11" s="255">
        <f t="shared" si="13"/>
        <v>0</v>
      </c>
      <c r="AH11" s="207">
        <f t="shared" si="14"/>
        <v>-1</v>
      </c>
      <c r="AI11" s="271">
        <f t="shared" si="15"/>
        <v>208.0588</v>
      </c>
      <c r="AJ11" s="255">
        <f t="shared" si="15"/>
        <v>0</v>
      </c>
      <c r="AK11" s="207">
        <f t="shared" si="16"/>
        <v>-1</v>
      </c>
    </row>
    <row r="12" s="194" customFormat="1" ht="20.1" customHeight="1" spans="1:37">
      <c r="A12" s="10">
        <v>9</v>
      </c>
      <c r="B12" s="215">
        <v>37.4284</v>
      </c>
      <c r="C12" s="206"/>
      <c r="D12" s="212">
        <f t="shared" si="2"/>
        <v>-1</v>
      </c>
      <c r="E12" s="213">
        <v>40.8971</v>
      </c>
      <c r="F12" s="209"/>
      <c r="G12" s="207">
        <f t="shared" si="3"/>
        <v>-1</v>
      </c>
      <c r="H12" s="213">
        <v>57.25</v>
      </c>
      <c r="I12" s="209"/>
      <c r="J12" s="207">
        <f t="shared" si="4"/>
        <v>-1</v>
      </c>
      <c r="K12" s="213">
        <v>39.466</v>
      </c>
      <c r="L12" s="244"/>
      <c r="M12" s="207">
        <f t="shared" si="5"/>
        <v>-1</v>
      </c>
      <c r="N12" s="215">
        <v>7.3623</v>
      </c>
      <c r="O12" s="244"/>
      <c r="P12" s="207">
        <f t="shared" si="6"/>
        <v>-1</v>
      </c>
      <c r="Q12" s="215">
        <v>10.0513</v>
      </c>
      <c r="R12" s="244"/>
      <c r="S12" s="207">
        <f t="shared" si="7"/>
        <v>-1</v>
      </c>
      <c r="T12" s="213">
        <v>8.9686</v>
      </c>
      <c r="U12" s="244"/>
      <c r="V12" s="207">
        <f t="shared" si="8"/>
        <v>-1</v>
      </c>
      <c r="W12" s="215">
        <v>3.5803</v>
      </c>
      <c r="X12" s="244"/>
      <c r="Y12" s="264">
        <f t="shared" si="9"/>
        <v>-1</v>
      </c>
      <c r="Z12" s="282">
        <v>2.2633</v>
      </c>
      <c r="AA12" s="257"/>
      <c r="AB12" s="264">
        <f t="shared" si="10"/>
        <v>-1</v>
      </c>
      <c r="AC12" s="254">
        <f t="shared" si="0"/>
        <v>175.0415</v>
      </c>
      <c r="AD12" s="255">
        <f t="shared" si="1"/>
        <v>0</v>
      </c>
      <c r="AE12" s="207">
        <f t="shared" si="11"/>
        <v>-1</v>
      </c>
      <c r="AF12" s="254">
        <f t="shared" si="12"/>
        <v>32.2258</v>
      </c>
      <c r="AG12" s="255">
        <f t="shared" si="13"/>
        <v>0</v>
      </c>
      <c r="AH12" s="207">
        <f t="shared" si="14"/>
        <v>-1</v>
      </c>
      <c r="AI12" s="271">
        <f t="shared" si="15"/>
        <v>207.2673</v>
      </c>
      <c r="AJ12" s="255">
        <f t="shared" si="15"/>
        <v>0</v>
      </c>
      <c r="AK12" s="207">
        <f t="shared" si="16"/>
        <v>-1</v>
      </c>
    </row>
    <row r="13" s="194" customFormat="1" ht="20.1" customHeight="1" spans="1:37">
      <c r="A13" s="10">
        <v>10</v>
      </c>
      <c r="B13" s="215">
        <v>36.8352</v>
      </c>
      <c r="C13" s="206"/>
      <c r="D13" s="212">
        <f t="shared" si="2"/>
        <v>-1</v>
      </c>
      <c r="E13" s="213">
        <v>41.3664</v>
      </c>
      <c r="F13" s="209"/>
      <c r="G13" s="207">
        <f t="shared" si="3"/>
        <v>-1</v>
      </c>
      <c r="H13" s="213">
        <v>58.214</v>
      </c>
      <c r="I13" s="209"/>
      <c r="J13" s="207">
        <f t="shared" si="4"/>
        <v>-1</v>
      </c>
      <c r="K13" s="213">
        <v>39.761</v>
      </c>
      <c r="L13" s="244"/>
      <c r="M13" s="207">
        <f t="shared" si="5"/>
        <v>-1</v>
      </c>
      <c r="N13" s="215">
        <v>6.984</v>
      </c>
      <c r="O13" s="244"/>
      <c r="P13" s="207">
        <f t="shared" si="6"/>
        <v>-1</v>
      </c>
      <c r="Q13" s="215">
        <v>10.2675</v>
      </c>
      <c r="R13" s="244"/>
      <c r="S13" s="207">
        <f t="shared" si="7"/>
        <v>-1</v>
      </c>
      <c r="T13" s="213">
        <v>9.4181</v>
      </c>
      <c r="U13" s="244"/>
      <c r="V13" s="207">
        <f t="shared" si="8"/>
        <v>-1</v>
      </c>
      <c r="W13" s="211">
        <v>3.6104</v>
      </c>
      <c r="X13" s="244"/>
      <c r="Y13" s="264">
        <f t="shared" si="9"/>
        <v>-1</v>
      </c>
      <c r="Z13" s="282">
        <v>2.3542</v>
      </c>
      <c r="AA13" s="257"/>
      <c r="AB13" s="264">
        <f t="shared" si="10"/>
        <v>-1</v>
      </c>
      <c r="AC13" s="254">
        <f t="shared" si="0"/>
        <v>176.1766</v>
      </c>
      <c r="AD13" s="255">
        <f t="shared" si="1"/>
        <v>0</v>
      </c>
      <c r="AE13" s="207">
        <f t="shared" si="11"/>
        <v>-1</v>
      </c>
      <c r="AF13" s="254">
        <f t="shared" si="12"/>
        <v>32.6342</v>
      </c>
      <c r="AG13" s="255">
        <f t="shared" si="13"/>
        <v>0</v>
      </c>
      <c r="AH13" s="207">
        <f t="shared" si="14"/>
        <v>-1</v>
      </c>
      <c r="AI13" s="271">
        <f t="shared" si="15"/>
        <v>208.8108</v>
      </c>
      <c r="AJ13" s="255">
        <f t="shared" si="15"/>
        <v>0</v>
      </c>
      <c r="AK13" s="207">
        <f t="shared" si="16"/>
        <v>-1</v>
      </c>
    </row>
    <row r="14" s="194" customFormat="1" ht="20.1" customHeight="1" spans="1:37">
      <c r="A14" s="10">
        <v>11</v>
      </c>
      <c r="B14" s="215">
        <v>37.4144</v>
      </c>
      <c r="C14" s="206"/>
      <c r="D14" s="212">
        <f t="shared" si="2"/>
        <v>-1</v>
      </c>
      <c r="E14" s="213">
        <v>41.7631</v>
      </c>
      <c r="F14" s="209"/>
      <c r="G14" s="207">
        <f t="shared" si="3"/>
        <v>-1</v>
      </c>
      <c r="H14" s="213">
        <v>57.1517</v>
      </c>
      <c r="I14" s="209"/>
      <c r="J14" s="207">
        <f t="shared" si="4"/>
        <v>-1</v>
      </c>
      <c r="K14" s="213">
        <v>40.041</v>
      </c>
      <c r="L14" s="244"/>
      <c r="M14" s="207">
        <f t="shared" si="5"/>
        <v>-1</v>
      </c>
      <c r="N14" s="215">
        <v>7.3526</v>
      </c>
      <c r="O14" s="244"/>
      <c r="P14" s="207">
        <f t="shared" si="6"/>
        <v>-1</v>
      </c>
      <c r="Q14" s="215">
        <v>10.2096</v>
      </c>
      <c r="R14" s="244"/>
      <c r="S14" s="207">
        <f t="shared" si="7"/>
        <v>-1</v>
      </c>
      <c r="T14" s="213">
        <v>9.4278</v>
      </c>
      <c r="U14" s="244"/>
      <c r="V14" s="207">
        <f t="shared" si="8"/>
        <v>-1</v>
      </c>
      <c r="W14" s="215">
        <v>3.6332</v>
      </c>
      <c r="X14" s="244"/>
      <c r="Y14" s="264">
        <f t="shared" si="9"/>
        <v>-1</v>
      </c>
      <c r="Z14" s="282">
        <v>2.3562</v>
      </c>
      <c r="AA14" s="257"/>
      <c r="AB14" s="264">
        <f t="shared" si="10"/>
        <v>-1</v>
      </c>
      <c r="AC14" s="254">
        <f t="shared" si="0"/>
        <v>176.3702</v>
      </c>
      <c r="AD14" s="255">
        <f t="shared" si="1"/>
        <v>0</v>
      </c>
      <c r="AE14" s="207">
        <f t="shared" si="11"/>
        <v>-1</v>
      </c>
      <c r="AF14" s="254">
        <f t="shared" si="12"/>
        <v>32.9794</v>
      </c>
      <c r="AG14" s="255">
        <f t="shared" si="13"/>
        <v>0</v>
      </c>
      <c r="AH14" s="207">
        <f t="shared" si="14"/>
        <v>-1</v>
      </c>
      <c r="AI14" s="271">
        <f t="shared" si="15"/>
        <v>209.3496</v>
      </c>
      <c r="AJ14" s="255">
        <f t="shared" si="15"/>
        <v>0</v>
      </c>
      <c r="AK14" s="207">
        <f t="shared" si="16"/>
        <v>-1</v>
      </c>
    </row>
    <row r="15" s="194" customFormat="1" ht="20.1" customHeight="1" spans="1:37">
      <c r="A15" s="10">
        <v>12</v>
      </c>
      <c r="B15" s="215">
        <v>36.9408</v>
      </c>
      <c r="C15" s="206"/>
      <c r="D15" s="212">
        <f t="shared" si="2"/>
        <v>-1</v>
      </c>
      <c r="E15" s="213">
        <v>41.3417</v>
      </c>
      <c r="F15" s="209"/>
      <c r="G15" s="207">
        <f t="shared" si="3"/>
        <v>-1</v>
      </c>
      <c r="H15" s="213">
        <v>57.384</v>
      </c>
      <c r="I15" s="209"/>
      <c r="J15" s="207">
        <f t="shared" si="4"/>
        <v>-1</v>
      </c>
      <c r="K15" s="213">
        <v>38.944</v>
      </c>
      <c r="L15" s="244"/>
      <c r="M15" s="207">
        <f t="shared" si="5"/>
        <v>-1</v>
      </c>
      <c r="N15" s="215">
        <v>6.984</v>
      </c>
      <c r="O15" s="244"/>
      <c r="P15" s="207">
        <f t="shared" si="6"/>
        <v>-1</v>
      </c>
      <c r="Q15" s="215">
        <v>10.3188</v>
      </c>
      <c r="R15" s="244"/>
      <c r="S15" s="207">
        <f t="shared" si="7"/>
        <v>-1</v>
      </c>
      <c r="T15" s="213">
        <v>9.2402</v>
      </c>
      <c r="U15" s="244"/>
      <c r="V15" s="207">
        <f t="shared" si="8"/>
        <v>-1</v>
      </c>
      <c r="W15" s="215">
        <v>3.5758</v>
      </c>
      <c r="X15" s="244"/>
      <c r="Y15" s="264">
        <f t="shared" si="9"/>
        <v>-1</v>
      </c>
      <c r="Z15" s="282">
        <v>2.3667</v>
      </c>
      <c r="AA15" s="257"/>
      <c r="AB15" s="264">
        <f t="shared" si="10"/>
        <v>-1</v>
      </c>
      <c r="AC15" s="254">
        <f t="shared" si="0"/>
        <v>174.6105</v>
      </c>
      <c r="AD15" s="255">
        <f t="shared" si="1"/>
        <v>0</v>
      </c>
      <c r="AE15" s="207">
        <f t="shared" si="11"/>
        <v>-1</v>
      </c>
      <c r="AF15" s="254">
        <f t="shared" si="12"/>
        <v>32.4855</v>
      </c>
      <c r="AG15" s="255">
        <f t="shared" si="13"/>
        <v>0</v>
      </c>
      <c r="AH15" s="207">
        <f t="shared" si="14"/>
        <v>-1</v>
      </c>
      <c r="AI15" s="271">
        <f t="shared" si="15"/>
        <v>207.096</v>
      </c>
      <c r="AJ15" s="255">
        <f t="shared" si="15"/>
        <v>0</v>
      </c>
      <c r="AK15" s="207">
        <f t="shared" si="16"/>
        <v>-1</v>
      </c>
    </row>
    <row r="16" s="194" customFormat="1" ht="20.1" customHeight="1" spans="1:37">
      <c r="A16" s="10">
        <v>13</v>
      </c>
      <c r="B16" s="215">
        <v>37.312</v>
      </c>
      <c r="C16" s="206"/>
      <c r="D16" s="212">
        <f t="shared" si="2"/>
        <v>-1</v>
      </c>
      <c r="E16" s="213">
        <v>42.3579</v>
      </c>
      <c r="F16" s="209"/>
      <c r="G16" s="207">
        <f t="shared" si="3"/>
        <v>-1</v>
      </c>
      <c r="H16" s="213">
        <v>56.7228</v>
      </c>
      <c r="I16" s="209"/>
      <c r="J16" s="207">
        <f t="shared" si="4"/>
        <v>-1</v>
      </c>
      <c r="K16" s="213">
        <v>40.774</v>
      </c>
      <c r="L16" s="244"/>
      <c r="M16" s="207">
        <f t="shared" si="5"/>
        <v>-1</v>
      </c>
      <c r="N16" s="215">
        <v>7.3332</v>
      </c>
      <c r="O16" s="244"/>
      <c r="P16" s="207">
        <f t="shared" si="6"/>
        <v>-1</v>
      </c>
      <c r="Q16" s="215">
        <v>10.2208</v>
      </c>
      <c r="R16" s="244"/>
      <c r="S16" s="207">
        <f t="shared" si="7"/>
        <v>-1</v>
      </c>
      <c r="T16" s="213">
        <v>9.3778</v>
      </c>
      <c r="U16" s="276"/>
      <c r="V16" s="207">
        <f t="shared" si="8"/>
        <v>-1</v>
      </c>
      <c r="W16" s="215">
        <v>3.6826</v>
      </c>
      <c r="X16" s="244"/>
      <c r="Y16" s="264">
        <f t="shared" si="9"/>
        <v>-1</v>
      </c>
      <c r="Z16" s="282">
        <v>2.3857</v>
      </c>
      <c r="AA16" s="283"/>
      <c r="AB16" s="264">
        <f t="shared" si="10"/>
        <v>-1</v>
      </c>
      <c r="AC16" s="254">
        <f t="shared" si="0"/>
        <v>177.1667</v>
      </c>
      <c r="AD16" s="255">
        <f t="shared" si="1"/>
        <v>0</v>
      </c>
      <c r="AE16" s="207">
        <f t="shared" si="11"/>
        <v>-1</v>
      </c>
      <c r="AF16" s="254">
        <f t="shared" si="12"/>
        <v>33.0001</v>
      </c>
      <c r="AG16" s="255">
        <f t="shared" si="13"/>
        <v>0</v>
      </c>
      <c r="AH16" s="207">
        <f t="shared" si="14"/>
        <v>-1</v>
      </c>
      <c r="AI16" s="271">
        <f t="shared" si="15"/>
        <v>210.1668</v>
      </c>
      <c r="AJ16" s="255">
        <f t="shared" si="15"/>
        <v>0</v>
      </c>
      <c r="AK16" s="207">
        <f t="shared" si="16"/>
        <v>-1</v>
      </c>
    </row>
    <row r="17" s="194" customFormat="1" ht="20.1" customHeight="1" spans="1:37">
      <c r="A17" s="10">
        <v>14</v>
      </c>
      <c r="B17" s="215">
        <v>36.8544</v>
      </c>
      <c r="C17" s="206"/>
      <c r="D17" s="212">
        <f t="shared" si="2"/>
        <v>-1</v>
      </c>
      <c r="E17" s="213">
        <v>39.9084</v>
      </c>
      <c r="F17" s="209"/>
      <c r="G17" s="207">
        <f t="shared" si="3"/>
        <v>-1</v>
      </c>
      <c r="H17" s="213">
        <v>57.4847</v>
      </c>
      <c r="I17" s="209"/>
      <c r="J17" s="207">
        <f t="shared" si="4"/>
        <v>-1</v>
      </c>
      <c r="K17" s="213">
        <v>38.654</v>
      </c>
      <c r="L17" s="244"/>
      <c r="M17" s="207">
        <f t="shared" si="5"/>
        <v>-1</v>
      </c>
      <c r="N17" s="215">
        <v>7.2556</v>
      </c>
      <c r="O17" s="244"/>
      <c r="P17" s="207">
        <f t="shared" si="6"/>
        <v>-1</v>
      </c>
      <c r="Q17" s="215">
        <v>10.0556</v>
      </c>
      <c r="R17" s="244"/>
      <c r="S17" s="207">
        <f t="shared" si="7"/>
        <v>-1</v>
      </c>
      <c r="T17" s="213">
        <v>9.3287</v>
      </c>
      <c r="U17" s="244"/>
      <c r="V17" s="207">
        <f t="shared" si="8"/>
        <v>-1</v>
      </c>
      <c r="W17" s="215">
        <v>3.6832</v>
      </c>
      <c r="X17" s="244"/>
      <c r="Y17" s="264">
        <f t="shared" si="9"/>
        <v>-1</v>
      </c>
      <c r="Z17" s="282">
        <v>2.4761</v>
      </c>
      <c r="AA17" s="257"/>
      <c r="AB17" s="264">
        <f t="shared" si="10"/>
        <v>-1</v>
      </c>
      <c r="AC17" s="254">
        <f t="shared" si="0"/>
        <v>172.9015</v>
      </c>
      <c r="AD17" s="255">
        <f t="shared" si="1"/>
        <v>0</v>
      </c>
      <c r="AE17" s="207">
        <f t="shared" si="11"/>
        <v>-1</v>
      </c>
      <c r="AF17" s="254">
        <f t="shared" si="12"/>
        <v>32.7992</v>
      </c>
      <c r="AG17" s="255">
        <f t="shared" si="13"/>
        <v>0</v>
      </c>
      <c r="AH17" s="207">
        <f t="shared" si="14"/>
        <v>-1</v>
      </c>
      <c r="AI17" s="271">
        <f t="shared" si="15"/>
        <v>205.7007</v>
      </c>
      <c r="AJ17" s="255">
        <f t="shared" si="15"/>
        <v>0</v>
      </c>
      <c r="AK17" s="207">
        <f t="shared" si="16"/>
        <v>-1</v>
      </c>
    </row>
    <row r="18" s="194" customFormat="1" ht="20.1" customHeight="1" spans="1:37">
      <c r="A18" s="10">
        <v>15</v>
      </c>
      <c r="B18" s="215">
        <v>37.0112</v>
      </c>
      <c r="C18" s="206"/>
      <c r="D18" s="212">
        <f t="shared" si="2"/>
        <v>-1</v>
      </c>
      <c r="E18" s="213">
        <v>42.2283</v>
      </c>
      <c r="F18" s="209"/>
      <c r="G18" s="207">
        <f t="shared" si="3"/>
        <v>-1</v>
      </c>
      <c r="H18" s="213">
        <v>56.5184</v>
      </c>
      <c r="I18" s="209"/>
      <c r="J18" s="207">
        <f t="shared" si="4"/>
        <v>-1</v>
      </c>
      <c r="K18" s="213">
        <v>39.902</v>
      </c>
      <c r="L18" s="244"/>
      <c r="M18" s="207">
        <f t="shared" si="5"/>
        <v>-1</v>
      </c>
      <c r="N18" s="215">
        <v>7.2362</v>
      </c>
      <c r="O18" s="244"/>
      <c r="P18" s="207">
        <f t="shared" si="6"/>
        <v>-1</v>
      </c>
      <c r="Q18" s="215">
        <v>10.3352</v>
      </c>
      <c r="R18" s="244"/>
      <c r="S18" s="207">
        <f t="shared" si="7"/>
        <v>-1</v>
      </c>
      <c r="T18" s="213">
        <v>9.3505</v>
      </c>
      <c r="U18" s="244"/>
      <c r="V18" s="207">
        <f t="shared" si="8"/>
        <v>-1</v>
      </c>
      <c r="W18" s="215">
        <v>3.6706</v>
      </c>
      <c r="X18" s="244"/>
      <c r="Y18" s="264">
        <f t="shared" si="9"/>
        <v>-1</v>
      </c>
      <c r="Z18" s="282">
        <v>2.5109</v>
      </c>
      <c r="AA18" s="257"/>
      <c r="AB18" s="264">
        <f t="shared" si="10"/>
        <v>-1</v>
      </c>
      <c r="AC18" s="254">
        <f t="shared" si="0"/>
        <v>175.6599</v>
      </c>
      <c r="AD18" s="255">
        <f t="shared" si="1"/>
        <v>0</v>
      </c>
      <c r="AE18" s="207">
        <f t="shared" si="11"/>
        <v>-1</v>
      </c>
      <c r="AF18" s="254">
        <f t="shared" si="12"/>
        <v>33.1034</v>
      </c>
      <c r="AG18" s="255">
        <f t="shared" si="13"/>
        <v>0</v>
      </c>
      <c r="AH18" s="207">
        <f t="shared" si="14"/>
        <v>-1</v>
      </c>
      <c r="AI18" s="271">
        <f t="shared" si="15"/>
        <v>208.7633</v>
      </c>
      <c r="AJ18" s="255">
        <f t="shared" si="15"/>
        <v>0</v>
      </c>
      <c r="AK18" s="207">
        <f t="shared" si="16"/>
        <v>-1</v>
      </c>
    </row>
    <row r="19" s="194" customFormat="1" ht="20.1" customHeight="1" spans="1:37">
      <c r="A19" s="10">
        <v>16</v>
      </c>
      <c r="B19" s="215">
        <v>36.8672</v>
      </c>
      <c r="C19" s="206"/>
      <c r="D19" s="212">
        <f t="shared" si="2"/>
        <v>-1</v>
      </c>
      <c r="E19" s="213">
        <v>41.4014</v>
      </c>
      <c r="F19" s="209"/>
      <c r="G19" s="207">
        <f t="shared" si="3"/>
        <v>-1</v>
      </c>
      <c r="H19" s="213">
        <v>56.6763</v>
      </c>
      <c r="I19" s="209"/>
      <c r="J19" s="207">
        <f t="shared" si="4"/>
        <v>-1</v>
      </c>
      <c r="K19" s="213">
        <v>37.444</v>
      </c>
      <c r="L19" s="244"/>
      <c r="M19" s="207">
        <f t="shared" si="5"/>
        <v>-1</v>
      </c>
      <c r="N19" s="215">
        <v>6.8773</v>
      </c>
      <c r="O19" s="244"/>
      <c r="P19" s="207">
        <f t="shared" si="6"/>
        <v>-1</v>
      </c>
      <c r="Q19" s="215">
        <v>10.1368</v>
      </c>
      <c r="R19" s="244"/>
      <c r="S19" s="207">
        <f t="shared" si="7"/>
        <v>-1</v>
      </c>
      <c r="T19" s="213">
        <v>9.3875</v>
      </c>
      <c r="U19" s="244"/>
      <c r="V19" s="207">
        <f t="shared" si="8"/>
        <v>-1</v>
      </c>
      <c r="W19" s="215">
        <v>3.7666</v>
      </c>
      <c r="X19" s="244"/>
      <c r="Y19" s="264">
        <f t="shared" si="9"/>
        <v>-1</v>
      </c>
      <c r="Z19" s="282">
        <v>2.3045</v>
      </c>
      <c r="AA19" s="257"/>
      <c r="AB19" s="264">
        <f t="shared" si="10"/>
        <v>-1</v>
      </c>
      <c r="AC19" s="254">
        <f t="shared" si="0"/>
        <v>172.3889</v>
      </c>
      <c r="AD19" s="255">
        <f t="shared" si="1"/>
        <v>0</v>
      </c>
      <c r="AE19" s="207">
        <f t="shared" si="11"/>
        <v>-1</v>
      </c>
      <c r="AF19" s="254">
        <f t="shared" si="12"/>
        <v>32.4727</v>
      </c>
      <c r="AG19" s="255">
        <f t="shared" si="13"/>
        <v>0</v>
      </c>
      <c r="AH19" s="207">
        <f t="shared" si="14"/>
        <v>-1</v>
      </c>
      <c r="AI19" s="271">
        <f t="shared" si="15"/>
        <v>204.8616</v>
      </c>
      <c r="AJ19" s="255">
        <f t="shared" si="15"/>
        <v>0</v>
      </c>
      <c r="AK19" s="207">
        <f t="shared" si="16"/>
        <v>-1</v>
      </c>
    </row>
    <row r="20" s="194" customFormat="1" ht="20.1" customHeight="1" spans="1:37">
      <c r="A20" s="10">
        <v>17</v>
      </c>
      <c r="B20" s="215">
        <v>36.9056</v>
      </c>
      <c r="C20" s="206"/>
      <c r="D20" s="212">
        <f t="shared" si="2"/>
        <v>-1</v>
      </c>
      <c r="E20" s="213">
        <v>42.3562</v>
      </c>
      <c r="F20" s="209"/>
      <c r="G20" s="207">
        <f t="shared" si="3"/>
        <v>-1</v>
      </c>
      <c r="H20" s="213">
        <v>54.8934</v>
      </c>
      <c r="I20" s="209"/>
      <c r="J20" s="207">
        <f t="shared" si="4"/>
        <v>-1</v>
      </c>
      <c r="K20" s="213">
        <v>35.72</v>
      </c>
      <c r="L20" s="244"/>
      <c r="M20" s="207">
        <f t="shared" si="5"/>
        <v>-1</v>
      </c>
      <c r="N20" s="215">
        <v>7.2556</v>
      </c>
      <c r="O20" s="244"/>
      <c r="P20" s="207">
        <f t="shared" si="6"/>
        <v>-1</v>
      </c>
      <c r="Q20" s="215">
        <v>9.5978</v>
      </c>
      <c r="R20" s="244"/>
      <c r="S20" s="207">
        <f t="shared" si="7"/>
        <v>-1</v>
      </c>
      <c r="T20" s="213">
        <v>9.2299</v>
      </c>
      <c r="U20" s="244"/>
      <c r="V20" s="207">
        <f t="shared" si="8"/>
        <v>-1</v>
      </c>
      <c r="W20" s="211">
        <v>3.4572</v>
      </c>
      <c r="X20" s="244"/>
      <c r="Y20" s="264">
        <f t="shared" si="9"/>
        <v>-1</v>
      </c>
      <c r="Z20" s="282">
        <v>2.3176</v>
      </c>
      <c r="AA20" s="257"/>
      <c r="AB20" s="264">
        <f t="shared" si="10"/>
        <v>-1</v>
      </c>
      <c r="AC20" s="254">
        <f t="shared" si="0"/>
        <v>169.8752</v>
      </c>
      <c r="AD20" s="255">
        <f t="shared" si="1"/>
        <v>0</v>
      </c>
      <c r="AE20" s="207">
        <f t="shared" si="11"/>
        <v>-1</v>
      </c>
      <c r="AF20" s="254">
        <f t="shared" si="12"/>
        <v>31.8581</v>
      </c>
      <c r="AG20" s="255">
        <f t="shared" si="13"/>
        <v>0</v>
      </c>
      <c r="AH20" s="207">
        <f t="shared" si="14"/>
        <v>-1</v>
      </c>
      <c r="AI20" s="271">
        <f t="shared" si="15"/>
        <v>201.7333</v>
      </c>
      <c r="AJ20" s="255">
        <f t="shared" si="15"/>
        <v>0</v>
      </c>
      <c r="AK20" s="207">
        <f t="shared" si="16"/>
        <v>-1</v>
      </c>
    </row>
    <row r="21" s="194" customFormat="1" ht="20.1" customHeight="1" spans="1:37">
      <c r="A21" s="10">
        <v>18</v>
      </c>
      <c r="B21" s="215">
        <v>36.8576</v>
      </c>
      <c r="C21" s="206"/>
      <c r="D21" s="212">
        <f t="shared" si="2"/>
        <v>-1</v>
      </c>
      <c r="E21" s="213">
        <v>40.7896</v>
      </c>
      <c r="F21" s="209"/>
      <c r="G21" s="207">
        <f t="shared" si="3"/>
        <v>-1</v>
      </c>
      <c r="H21" s="213">
        <v>55.5769</v>
      </c>
      <c r="I21" s="209"/>
      <c r="J21" s="207">
        <f t="shared" si="4"/>
        <v>-1</v>
      </c>
      <c r="K21" s="213">
        <v>35.298</v>
      </c>
      <c r="L21" s="244"/>
      <c r="M21" s="207">
        <f t="shared" si="5"/>
        <v>-1</v>
      </c>
      <c r="N21" s="215">
        <v>7.3914</v>
      </c>
      <c r="O21" s="244"/>
      <c r="P21" s="207">
        <f t="shared" si="6"/>
        <v>-1</v>
      </c>
      <c r="Q21" s="215">
        <v>10.0237</v>
      </c>
      <c r="R21" s="244"/>
      <c r="S21" s="207">
        <f t="shared" si="7"/>
        <v>-1</v>
      </c>
      <c r="T21" s="213">
        <v>9.3281</v>
      </c>
      <c r="U21" s="244"/>
      <c r="V21" s="207">
        <f t="shared" si="8"/>
        <v>-1</v>
      </c>
      <c r="W21" s="215">
        <v>3.388</v>
      </c>
      <c r="X21" s="244"/>
      <c r="Y21" s="264">
        <f t="shared" si="9"/>
        <v>-1</v>
      </c>
      <c r="Z21" s="282">
        <v>2.3619</v>
      </c>
      <c r="AA21" s="257"/>
      <c r="AB21" s="264">
        <f t="shared" si="10"/>
        <v>-1</v>
      </c>
      <c r="AC21" s="254">
        <f t="shared" si="0"/>
        <v>168.5221</v>
      </c>
      <c r="AD21" s="255">
        <f t="shared" si="1"/>
        <v>0</v>
      </c>
      <c r="AE21" s="207">
        <f t="shared" si="11"/>
        <v>-1</v>
      </c>
      <c r="AF21" s="254">
        <f t="shared" si="12"/>
        <v>32.4931</v>
      </c>
      <c r="AG21" s="255">
        <f t="shared" si="13"/>
        <v>0</v>
      </c>
      <c r="AH21" s="207">
        <f t="shared" si="14"/>
        <v>-1</v>
      </c>
      <c r="AI21" s="271">
        <f t="shared" si="15"/>
        <v>201.0152</v>
      </c>
      <c r="AJ21" s="255">
        <f t="shared" si="15"/>
        <v>0</v>
      </c>
      <c r="AK21" s="207">
        <f t="shared" si="16"/>
        <v>-1</v>
      </c>
    </row>
    <row r="22" s="194" customFormat="1" ht="20.1" customHeight="1" spans="1:37">
      <c r="A22" s="10">
        <v>19</v>
      </c>
      <c r="B22" s="215">
        <v>36.2496</v>
      </c>
      <c r="C22" s="206"/>
      <c r="D22" s="212">
        <f t="shared" si="2"/>
        <v>-1</v>
      </c>
      <c r="E22" s="213">
        <v>39.6998</v>
      </c>
      <c r="F22" s="209"/>
      <c r="G22" s="207">
        <f t="shared" si="3"/>
        <v>-1</v>
      </c>
      <c r="H22" s="213">
        <v>52.2197</v>
      </c>
      <c r="I22" s="209"/>
      <c r="J22" s="207">
        <f t="shared" si="4"/>
        <v>-1</v>
      </c>
      <c r="K22" s="213">
        <v>34.229</v>
      </c>
      <c r="L22" s="244"/>
      <c r="M22" s="207">
        <f t="shared" si="5"/>
        <v>-1</v>
      </c>
      <c r="N22" s="215">
        <v>7.1974</v>
      </c>
      <c r="O22" s="244"/>
      <c r="P22" s="207">
        <f t="shared" si="6"/>
        <v>-1</v>
      </c>
      <c r="Q22" s="215">
        <v>9.1377</v>
      </c>
      <c r="R22" s="244"/>
      <c r="S22" s="207">
        <f t="shared" si="7"/>
        <v>-1</v>
      </c>
      <c r="T22" s="213">
        <v>8.7167</v>
      </c>
      <c r="U22" s="244"/>
      <c r="V22" s="207">
        <f t="shared" si="8"/>
        <v>-1</v>
      </c>
      <c r="W22" s="215">
        <v>3.1995</v>
      </c>
      <c r="X22" s="244"/>
      <c r="Y22" s="264">
        <f t="shared" si="9"/>
        <v>-1</v>
      </c>
      <c r="Z22" s="282">
        <v>2.262</v>
      </c>
      <c r="AA22" s="257"/>
      <c r="AB22" s="264">
        <f t="shared" si="10"/>
        <v>-1</v>
      </c>
      <c r="AC22" s="254">
        <f t="shared" si="0"/>
        <v>162.3981</v>
      </c>
      <c r="AD22" s="255">
        <f t="shared" si="1"/>
        <v>0</v>
      </c>
      <c r="AE22" s="207">
        <f t="shared" si="11"/>
        <v>-1</v>
      </c>
      <c r="AF22" s="254">
        <f t="shared" si="12"/>
        <v>30.5133</v>
      </c>
      <c r="AG22" s="255">
        <f t="shared" si="13"/>
        <v>0</v>
      </c>
      <c r="AH22" s="207">
        <f t="shared" si="14"/>
        <v>-1</v>
      </c>
      <c r="AI22" s="271">
        <f t="shared" si="15"/>
        <v>192.9114</v>
      </c>
      <c r="AJ22" s="255">
        <f t="shared" si="15"/>
        <v>0</v>
      </c>
      <c r="AK22" s="207">
        <f t="shared" si="16"/>
        <v>-1</v>
      </c>
    </row>
    <row r="23" s="194" customFormat="1" ht="20.1" customHeight="1" spans="1:37">
      <c r="A23" s="10">
        <v>20</v>
      </c>
      <c r="B23" s="215">
        <v>36.4384</v>
      </c>
      <c r="C23" s="206"/>
      <c r="D23" s="212">
        <f t="shared" si="2"/>
        <v>-1</v>
      </c>
      <c r="E23" s="213">
        <v>40.222</v>
      </c>
      <c r="F23" s="209"/>
      <c r="G23" s="207">
        <f t="shared" si="3"/>
        <v>-1</v>
      </c>
      <c r="H23" s="213">
        <v>54.9237</v>
      </c>
      <c r="I23" s="209"/>
      <c r="J23" s="207">
        <f t="shared" si="4"/>
        <v>-1</v>
      </c>
      <c r="K23" s="213">
        <v>34.018</v>
      </c>
      <c r="L23" s="244"/>
      <c r="M23" s="207">
        <f t="shared" si="5"/>
        <v>-1</v>
      </c>
      <c r="N23" s="215">
        <v>6.9743</v>
      </c>
      <c r="O23" s="244"/>
      <c r="P23" s="207">
        <f t="shared" si="6"/>
        <v>-1</v>
      </c>
      <c r="Q23" s="215">
        <v>8.7444</v>
      </c>
      <c r="R23" s="244"/>
      <c r="S23" s="207">
        <f t="shared" si="7"/>
        <v>-1</v>
      </c>
      <c r="T23" s="213">
        <v>8.7852</v>
      </c>
      <c r="U23" s="244"/>
      <c r="V23" s="207">
        <f t="shared" si="8"/>
        <v>-1</v>
      </c>
      <c r="W23" s="215">
        <v>3.2667</v>
      </c>
      <c r="X23" s="244"/>
      <c r="Y23" s="264">
        <f t="shared" si="9"/>
        <v>-1</v>
      </c>
      <c r="Z23" s="282">
        <v>2.4361</v>
      </c>
      <c r="AA23" s="257"/>
      <c r="AB23" s="264">
        <f t="shared" si="10"/>
        <v>-1</v>
      </c>
      <c r="AC23" s="254">
        <f t="shared" si="0"/>
        <v>165.6021</v>
      </c>
      <c r="AD23" s="255">
        <f t="shared" si="1"/>
        <v>0</v>
      </c>
      <c r="AE23" s="207">
        <f t="shared" si="11"/>
        <v>-1</v>
      </c>
      <c r="AF23" s="254">
        <f t="shared" si="12"/>
        <v>30.2067</v>
      </c>
      <c r="AG23" s="255">
        <f t="shared" si="13"/>
        <v>0</v>
      </c>
      <c r="AH23" s="207">
        <f t="shared" si="14"/>
        <v>-1</v>
      </c>
      <c r="AI23" s="271">
        <f t="shared" si="15"/>
        <v>195.8088</v>
      </c>
      <c r="AJ23" s="255">
        <f t="shared" si="15"/>
        <v>0</v>
      </c>
      <c r="AK23" s="207">
        <f t="shared" si="16"/>
        <v>-1</v>
      </c>
    </row>
    <row r="24" s="194" customFormat="1" ht="20.1" customHeight="1" spans="1:37">
      <c r="A24" s="10">
        <v>21</v>
      </c>
      <c r="B24" s="215">
        <v>37.0368</v>
      </c>
      <c r="C24" s="206"/>
      <c r="D24" s="212">
        <f t="shared" si="2"/>
        <v>-1</v>
      </c>
      <c r="E24" s="213">
        <v>40.0938</v>
      </c>
      <c r="F24" s="209"/>
      <c r="G24" s="207">
        <f t="shared" si="3"/>
        <v>-1</v>
      </c>
      <c r="H24" s="213">
        <v>57.2664</v>
      </c>
      <c r="I24" s="209"/>
      <c r="J24" s="207">
        <f t="shared" si="4"/>
        <v>-1</v>
      </c>
      <c r="K24" s="213">
        <v>35.106</v>
      </c>
      <c r="L24" s="244"/>
      <c r="M24" s="207">
        <f t="shared" si="5"/>
        <v>-1</v>
      </c>
      <c r="N24" s="215">
        <v>7.4108</v>
      </c>
      <c r="O24" s="244"/>
      <c r="P24" s="207">
        <f t="shared" si="6"/>
        <v>-1</v>
      </c>
      <c r="Q24" s="215">
        <v>9.8843</v>
      </c>
      <c r="R24" s="244"/>
      <c r="S24" s="207">
        <f t="shared" si="7"/>
        <v>-1</v>
      </c>
      <c r="T24" s="213">
        <v>8.9222</v>
      </c>
      <c r="U24" s="244"/>
      <c r="V24" s="207">
        <f t="shared" si="8"/>
        <v>-1</v>
      </c>
      <c r="W24" s="215">
        <v>3.3711</v>
      </c>
      <c r="X24" s="244"/>
      <c r="Y24" s="264">
        <f t="shared" si="9"/>
        <v>-1</v>
      </c>
      <c r="Z24" s="282">
        <v>2.3083</v>
      </c>
      <c r="AA24" s="257"/>
      <c r="AB24" s="264">
        <f t="shared" si="10"/>
        <v>-1</v>
      </c>
      <c r="AC24" s="254">
        <f t="shared" si="0"/>
        <v>169.503</v>
      </c>
      <c r="AD24" s="255">
        <f t="shared" si="1"/>
        <v>0</v>
      </c>
      <c r="AE24" s="207">
        <f t="shared" si="11"/>
        <v>-1</v>
      </c>
      <c r="AF24" s="254">
        <f t="shared" si="12"/>
        <v>31.8967</v>
      </c>
      <c r="AG24" s="255">
        <f t="shared" si="13"/>
        <v>0</v>
      </c>
      <c r="AH24" s="207">
        <f t="shared" si="14"/>
        <v>-1</v>
      </c>
      <c r="AI24" s="271">
        <f t="shared" si="15"/>
        <v>201.3997</v>
      </c>
      <c r="AJ24" s="255">
        <f t="shared" si="15"/>
        <v>0</v>
      </c>
      <c r="AK24" s="207">
        <f t="shared" si="16"/>
        <v>-1</v>
      </c>
    </row>
    <row r="25" s="194" customFormat="1" ht="20.1" customHeight="1" spans="1:37">
      <c r="A25" s="10">
        <v>22</v>
      </c>
      <c r="B25" s="215">
        <v>36.2208</v>
      </c>
      <c r="C25" s="206"/>
      <c r="D25" s="212">
        <f t="shared" si="2"/>
        <v>-1</v>
      </c>
      <c r="E25" s="213">
        <v>40.8144</v>
      </c>
      <c r="F25" s="209"/>
      <c r="G25" s="207">
        <f t="shared" si="3"/>
        <v>-1</v>
      </c>
      <c r="H25" s="213">
        <v>58.2746</v>
      </c>
      <c r="I25" s="209"/>
      <c r="J25" s="207">
        <f t="shared" si="4"/>
        <v>-1</v>
      </c>
      <c r="K25" s="213">
        <v>34.82</v>
      </c>
      <c r="L25" s="244"/>
      <c r="M25" s="207">
        <f t="shared" si="5"/>
        <v>-1</v>
      </c>
      <c r="N25" s="215">
        <v>7.4787</v>
      </c>
      <c r="O25" s="244"/>
      <c r="P25" s="207">
        <f t="shared" si="6"/>
        <v>-1</v>
      </c>
      <c r="Q25" s="215">
        <v>9.8473</v>
      </c>
      <c r="R25" s="244"/>
      <c r="S25" s="207">
        <f t="shared" si="7"/>
        <v>-1</v>
      </c>
      <c r="T25" s="213">
        <v>9.3196</v>
      </c>
      <c r="U25" s="244"/>
      <c r="V25" s="207">
        <f t="shared" si="8"/>
        <v>-1</v>
      </c>
      <c r="W25" s="215">
        <v>3.3905</v>
      </c>
      <c r="X25" s="244"/>
      <c r="Y25" s="264">
        <f t="shared" si="9"/>
        <v>-1</v>
      </c>
      <c r="Z25" s="282">
        <v>2.4181</v>
      </c>
      <c r="AA25" s="257"/>
      <c r="AB25" s="264">
        <f t="shared" si="10"/>
        <v>-1</v>
      </c>
      <c r="AC25" s="254">
        <f t="shared" si="0"/>
        <v>170.1298</v>
      </c>
      <c r="AD25" s="255">
        <f t="shared" si="1"/>
        <v>0</v>
      </c>
      <c r="AE25" s="207">
        <f t="shared" si="11"/>
        <v>-1</v>
      </c>
      <c r="AF25" s="254">
        <f t="shared" si="12"/>
        <v>32.4542</v>
      </c>
      <c r="AG25" s="255">
        <f t="shared" si="13"/>
        <v>0</v>
      </c>
      <c r="AH25" s="207">
        <f t="shared" si="14"/>
        <v>-1</v>
      </c>
      <c r="AI25" s="271">
        <f t="shared" si="15"/>
        <v>202.584</v>
      </c>
      <c r="AJ25" s="255">
        <f t="shared" si="15"/>
        <v>0</v>
      </c>
      <c r="AK25" s="207">
        <f t="shared" si="16"/>
        <v>-1</v>
      </c>
    </row>
    <row r="26" s="194" customFormat="1" ht="20.1" customHeight="1" spans="1:37">
      <c r="A26" s="10">
        <v>23</v>
      </c>
      <c r="B26" s="215">
        <v>36.9504</v>
      </c>
      <c r="C26" s="206"/>
      <c r="D26" s="212">
        <f t="shared" si="2"/>
        <v>-1</v>
      </c>
      <c r="E26" s="213">
        <v>41.372</v>
      </c>
      <c r="F26" s="209"/>
      <c r="G26" s="207">
        <f t="shared" si="3"/>
        <v>-1</v>
      </c>
      <c r="H26" s="213">
        <v>56.9247</v>
      </c>
      <c r="I26" s="209"/>
      <c r="J26" s="207">
        <f t="shared" si="4"/>
        <v>-1</v>
      </c>
      <c r="K26" s="213">
        <v>34.943</v>
      </c>
      <c r="L26" s="244"/>
      <c r="M26" s="207">
        <f t="shared" si="5"/>
        <v>-1</v>
      </c>
      <c r="N26" s="215">
        <v>7.3526</v>
      </c>
      <c r="O26" s="244"/>
      <c r="P26" s="207">
        <f t="shared" si="6"/>
        <v>-1</v>
      </c>
      <c r="Q26" s="215">
        <v>9.8087</v>
      </c>
      <c r="R26" s="244"/>
      <c r="S26" s="207">
        <f t="shared" si="7"/>
        <v>-1</v>
      </c>
      <c r="T26" s="213">
        <v>9.115</v>
      </c>
      <c r="U26" s="244"/>
      <c r="V26" s="207">
        <f t="shared" si="8"/>
        <v>-1</v>
      </c>
      <c r="W26" s="215">
        <v>3.337</v>
      </c>
      <c r="X26" s="244"/>
      <c r="Y26" s="264">
        <f t="shared" si="9"/>
        <v>-1</v>
      </c>
      <c r="Z26" s="282">
        <v>2.2668</v>
      </c>
      <c r="AA26" s="257"/>
      <c r="AB26" s="264">
        <f t="shared" si="10"/>
        <v>-1</v>
      </c>
      <c r="AC26" s="254">
        <f t="shared" si="0"/>
        <v>170.1901</v>
      </c>
      <c r="AD26" s="255">
        <f t="shared" si="1"/>
        <v>0</v>
      </c>
      <c r="AE26" s="207">
        <f t="shared" si="11"/>
        <v>-1</v>
      </c>
      <c r="AF26" s="254">
        <f t="shared" si="12"/>
        <v>31.8801</v>
      </c>
      <c r="AG26" s="255">
        <f t="shared" si="13"/>
        <v>0</v>
      </c>
      <c r="AH26" s="207">
        <f t="shared" si="14"/>
        <v>-1</v>
      </c>
      <c r="AI26" s="271">
        <f t="shared" si="15"/>
        <v>202.0702</v>
      </c>
      <c r="AJ26" s="255">
        <f t="shared" si="15"/>
        <v>0</v>
      </c>
      <c r="AK26" s="207">
        <f t="shared" si="16"/>
        <v>-1</v>
      </c>
    </row>
    <row r="27" s="194" customFormat="1" ht="20.1" customHeight="1" spans="1:37">
      <c r="A27" s="10">
        <v>24</v>
      </c>
      <c r="B27" s="215">
        <v>37.5264</v>
      </c>
      <c r="C27" s="206"/>
      <c r="D27" s="212">
        <f t="shared" si="2"/>
        <v>-1</v>
      </c>
      <c r="E27" s="213">
        <v>40.8593</v>
      </c>
      <c r="F27" s="209"/>
      <c r="G27" s="207">
        <f t="shared" si="3"/>
        <v>-1</v>
      </c>
      <c r="H27" s="213">
        <v>55.5466</v>
      </c>
      <c r="I27" s="209"/>
      <c r="J27" s="207">
        <f t="shared" si="4"/>
        <v>-1</v>
      </c>
      <c r="K27" s="213">
        <v>34.079</v>
      </c>
      <c r="L27" s="244"/>
      <c r="M27" s="207">
        <f t="shared" si="5"/>
        <v>-1</v>
      </c>
      <c r="N27" s="215">
        <v>7.2168</v>
      </c>
      <c r="O27" s="244"/>
      <c r="P27" s="207">
        <f t="shared" si="6"/>
        <v>-1</v>
      </c>
      <c r="Q27" s="215">
        <v>9.5417</v>
      </c>
      <c r="R27" s="244"/>
      <c r="S27" s="207">
        <f t="shared" si="7"/>
        <v>-1</v>
      </c>
      <c r="T27" s="213">
        <v>8.8007</v>
      </c>
      <c r="U27" s="244"/>
      <c r="V27" s="207">
        <f t="shared" si="8"/>
        <v>-1</v>
      </c>
      <c r="W27" s="211">
        <v>3.2198</v>
      </c>
      <c r="X27" s="244"/>
      <c r="Y27" s="264">
        <f t="shared" si="9"/>
        <v>-1</v>
      </c>
      <c r="Z27" s="282">
        <v>2.274</v>
      </c>
      <c r="AA27" s="257"/>
      <c r="AB27" s="264">
        <f t="shared" si="10"/>
        <v>-1</v>
      </c>
      <c r="AC27" s="254">
        <f t="shared" si="0"/>
        <v>168.0113</v>
      </c>
      <c r="AD27" s="255">
        <f t="shared" si="1"/>
        <v>0</v>
      </c>
      <c r="AE27" s="207">
        <f t="shared" si="11"/>
        <v>-1</v>
      </c>
      <c r="AF27" s="254">
        <f t="shared" si="12"/>
        <v>31.053</v>
      </c>
      <c r="AG27" s="255">
        <f t="shared" si="13"/>
        <v>0</v>
      </c>
      <c r="AH27" s="207">
        <f t="shared" si="14"/>
        <v>-1</v>
      </c>
      <c r="AI27" s="271">
        <f t="shared" si="15"/>
        <v>199.0643</v>
      </c>
      <c r="AJ27" s="255">
        <f t="shared" si="15"/>
        <v>0</v>
      </c>
      <c r="AK27" s="207">
        <f t="shared" si="16"/>
        <v>-1</v>
      </c>
    </row>
    <row r="28" s="194" customFormat="1" ht="20.1" customHeight="1" spans="1:37">
      <c r="A28" s="10">
        <v>25</v>
      </c>
      <c r="B28" s="215">
        <v>38.0588</v>
      </c>
      <c r="C28" s="206"/>
      <c r="D28" s="212">
        <f t="shared" si="2"/>
        <v>-1</v>
      </c>
      <c r="E28" s="213">
        <v>40.7388</v>
      </c>
      <c r="F28" s="209"/>
      <c r="G28" s="207">
        <f t="shared" si="3"/>
        <v>-1</v>
      </c>
      <c r="H28" s="213">
        <v>55.7272</v>
      </c>
      <c r="I28" s="209"/>
      <c r="J28" s="207">
        <f t="shared" si="4"/>
        <v>-1</v>
      </c>
      <c r="K28" s="213">
        <v>34.395</v>
      </c>
      <c r="L28" s="244"/>
      <c r="M28" s="207">
        <f t="shared" si="5"/>
        <v>-1</v>
      </c>
      <c r="N28" s="215">
        <v>7.1392</v>
      </c>
      <c r="O28" s="244"/>
      <c r="P28" s="207">
        <f t="shared" si="6"/>
        <v>-1</v>
      </c>
      <c r="Q28" s="215">
        <v>9.2572</v>
      </c>
      <c r="R28" s="244"/>
      <c r="S28" s="207">
        <f t="shared" si="7"/>
        <v>-1</v>
      </c>
      <c r="T28" s="213">
        <v>9.0292</v>
      </c>
      <c r="U28" s="244"/>
      <c r="V28" s="207">
        <f t="shared" si="8"/>
        <v>-1</v>
      </c>
      <c r="W28" s="215">
        <v>3.4046</v>
      </c>
      <c r="X28" s="244"/>
      <c r="Y28" s="264">
        <f t="shared" si="9"/>
        <v>-1</v>
      </c>
      <c r="Z28" s="282">
        <v>2.3141</v>
      </c>
      <c r="AA28" s="257"/>
      <c r="AB28" s="264">
        <f t="shared" si="10"/>
        <v>-1</v>
      </c>
      <c r="AC28" s="254">
        <f t="shared" si="0"/>
        <v>168.9198</v>
      </c>
      <c r="AD28" s="255">
        <f t="shared" si="1"/>
        <v>0</v>
      </c>
      <c r="AE28" s="207">
        <f t="shared" si="11"/>
        <v>-1</v>
      </c>
      <c r="AF28" s="254">
        <f t="shared" si="12"/>
        <v>31.1443</v>
      </c>
      <c r="AG28" s="255">
        <f t="shared" si="13"/>
        <v>0</v>
      </c>
      <c r="AH28" s="207">
        <f t="shared" si="14"/>
        <v>-1</v>
      </c>
      <c r="AI28" s="271">
        <f t="shared" si="15"/>
        <v>200.0641</v>
      </c>
      <c r="AJ28" s="255">
        <f t="shared" si="15"/>
        <v>0</v>
      </c>
      <c r="AK28" s="207">
        <f t="shared" si="16"/>
        <v>-1</v>
      </c>
    </row>
    <row r="29" s="194" customFormat="1" ht="20.1" customHeight="1" spans="1:37">
      <c r="A29" s="10">
        <v>26</v>
      </c>
      <c r="B29" s="215">
        <v>36.5472</v>
      </c>
      <c r="C29" s="206"/>
      <c r="D29" s="212">
        <f t="shared" si="2"/>
        <v>-1</v>
      </c>
      <c r="E29" s="213">
        <v>41.0043</v>
      </c>
      <c r="F29" s="209"/>
      <c r="G29" s="207">
        <f t="shared" si="3"/>
        <v>-1</v>
      </c>
      <c r="H29" s="213">
        <v>58.0605</v>
      </c>
      <c r="I29" s="209"/>
      <c r="J29" s="207">
        <f t="shared" si="4"/>
        <v>-1</v>
      </c>
      <c r="K29" s="213">
        <v>35.602</v>
      </c>
      <c r="L29" s="244"/>
      <c r="M29" s="207">
        <f t="shared" si="5"/>
        <v>-1</v>
      </c>
      <c r="N29" s="215">
        <v>7.4108</v>
      </c>
      <c r="O29" s="244"/>
      <c r="P29" s="207">
        <f t="shared" si="6"/>
        <v>-1</v>
      </c>
      <c r="Q29" s="215">
        <v>9.7344</v>
      </c>
      <c r="R29" s="244"/>
      <c r="S29" s="207">
        <f t="shared" si="7"/>
        <v>-1</v>
      </c>
      <c r="T29" s="213">
        <v>9.1165</v>
      </c>
      <c r="U29" s="244"/>
      <c r="V29" s="207">
        <f t="shared" si="8"/>
        <v>-1</v>
      </c>
      <c r="W29" s="215">
        <v>3.3772</v>
      </c>
      <c r="X29" s="244"/>
      <c r="Y29" s="264">
        <f t="shared" si="9"/>
        <v>-1</v>
      </c>
      <c r="Z29" s="282">
        <v>2.3788</v>
      </c>
      <c r="AA29" s="257"/>
      <c r="AB29" s="264">
        <f t="shared" si="10"/>
        <v>-1</v>
      </c>
      <c r="AC29" s="254">
        <f t="shared" si="0"/>
        <v>171.214</v>
      </c>
      <c r="AD29" s="255">
        <f t="shared" si="1"/>
        <v>0</v>
      </c>
      <c r="AE29" s="207">
        <f t="shared" si="11"/>
        <v>-1</v>
      </c>
      <c r="AF29" s="254">
        <f t="shared" si="12"/>
        <v>32.0177</v>
      </c>
      <c r="AG29" s="255">
        <f t="shared" si="13"/>
        <v>0</v>
      </c>
      <c r="AH29" s="207">
        <f t="shared" si="14"/>
        <v>-1</v>
      </c>
      <c r="AI29" s="271">
        <f t="shared" si="15"/>
        <v>203.2317</v>
      </c>
      <c r="AJ29" s="255">
        <f t="shared" si="15"/>
        <v>0</v>
      </c>
      <c r="AK29" s="207">
        <f t="shared" si="16"/>
        <v>-1</v>
      </c>
    </row>
    <row r="30" s="194" customFormat="1" ht="20.1" customHeight="1" spans="1:37">
      <c r="A30" s="10">
        <v>27</v>
      </c>
      <c r="B30" s="215">
        <v>37.0208</v>
      </c>
      <c r="C30" s="206"/>
      <c r="D30" s="212">
        <f t="shared" si="2"/>
        <v>-1</v>
      </c>
      <c r="E30" s="213">
        <v>41.3589</v>
      </c>
      <c r="F30" s="209"/>
      <c r="G30" s="207">
        <f t="shared" si="3"/>
        <v>-1</v>
      </c>
      <c r="H30" s="213">
        <v>59.0353</v>
      </c>
      <c r="I30" s="209"/>
      <c r="J30" s="207">
        <f t="shared" si="4"/>
        <v>-1</v>
      </c>
      <c r="K30" s="213">
        <v>36.199</v>
      </c>
      <c r="L30" s="244"/>
      <c r="M30" s="207">
        <f t="shared" si="5"/>
        <v>-1</v>
      </c>
      <c r="N30" s="215">
        <v>7.2847</v>
      </c>
      <c r="O30" s="244"/>
      <c r="P30" s="207">
        <f t="shared" si="6"/>
        <v>-1</v>
      </c>
      <c r="Q30" s="215">
        <v>10.2555</v>
      </c>
      <c r="R30" s="244"/>
      <c r="S30" s="207">
        <f t="shared" si="7"/>
        <v>-1</v>
      </c>
      <c r="T30" s="213">
        <v>9.3166</v>
      </c>
      <c r="U30" s="244"/>
      <c r="V30" s="207">
        <f t="shared" si="8"/>
        <v>-1</v>
      </c>
      <c r="W30" s="215">
        <v>3.4179</v>
      </c>
      <c r="X30" s="244"/>
      <c r="Y30" s="264">
        <f t="shared" si="9"/>
        <v>-1</v>
      </c>
      <c r="Z30" s="282">
        <v>2.3456</v>
      </c>
      <c r="AA30" s="257"/>
      <c r="AB30" s="264">
        <f t="shared" si="10"/>
        <v>-1</v>
      </c>
      <c r="AC30" s="254">
        <f t="shared" si="0"/>
        <v>173.614</v>
      </c>
      <c r="AD30" s="255">
        <f t="shared" si="1"/>
        <v>0</v>
      </c>
      <c r="AE30" s="207">
        <f t="shared" si="11"/>
        <v>-1</v>
      </c>
      <c r="AF30" s="254">
        <f t="shared" si="12"/>
        <v>32.6203</v>
      </c>
      <c r="AG30" s="255">
        <f t="shared" si="13"/>
        <v>0</v>
      </c>
      <c r="AH30" s="207">
        <f t="shared" si="14"/>
        <v>-1</v>
      </c>
      <c r="AI30" s="271">
        <f t="shared" si="15"/>
        <v>206.2343</v>
      </c>
      <c r="AJ30" s="255">
        <f t="shared" si="15"/>
        <v>0</v>
      </c>
      <c r="AK30" s="207">
        <f t="shared" si="16"/>
        <v>-1</v>
      </c>
    </row>
    <row r="31" s="194" customFormat="1" ht="20.1" customHeight="1" spans="1:37">
      <c r="A31" s="10">
        <v>28</v>
      </c>
      <c r="B31" s="215">
        <v>37.6096</v>
      </c>
      <c r="C31" s="206"/>
      <c r="D31" s="212">
        <f t="shared" si="2"/>
        <v>-1</v>
      </c>
      <c r="E31" s="213">
        <v>39.7868</v>
      </c>
      <c r="F31" s="209"/>
      <c r="G31" s="207">
        <f t="shared" si="3"/>
        <v>-1</v>
      </c>
      <c r="H31" s="213">
        <v>56.7489</v>
      </c>
      <c r="I31" s="209"/>
      <c r="J31" s="207">
        <f t="shared" si="4"/>
        <v>-1</v>
      </c>
      <c r="K31" s="213">
        <v>36.611</v>
      </c>
      <c r="L31" s="244"/>
      <c r="M31" s="207">
        <f t="shared" si="5"/>
        <v>-1</v>
      </c>
      <c r="N31" s="215">
        <v>7.1586</v>
      </c>
      <c r="O31" s="244"/>
      <c r="P31" s="207">
        <f t="shared" si="6"/>
        <v>-1</v>
      </c>
      <c r="Q31" s="215">
        <v>10.5709</v>
      </c>
      <c r="R31" s="244"/>
      <c r="S31" s="207">
        <f t="shared" si="7"/>
        <v>-1</v>
      </c>
      <c r="T31" s="213">
        <v>10.0495</v>
      </c>
      <c r="U31" s="244"/>
      <c r="V31" s="207">
        <f t="shared" si="8"/>
        <v>-1</v>
      </c>
      <c r="W31" s="215">
        <v>3.3849</v>
      </c>
      <c r="X31" s="244"/>
      <c r="Y31" s="264">
        <f t="shared" si="9"/>
        <v>-1</v>
      </c>
      <c r="Z31" s="282">
        <v>2.334</v>
      </c>
      <c r="AA31" s="257"/>
      <c r="AB31" s="264">
        <f t="shared" si="10"/>
        <v>-1</v>
      </c>
      <c r="AC31" s="254">
        <f t="shared" si="0"/>
        <v>170.7563</v>
      </c>
      <c r="AD31" s="255">
        <f t="shared" si="1"/>
        <v>0</v>
      </c>
      <c r="AE31" s="207">
        <f t="shared" si="11"/>
        <v>-1</v>
      </c>
      <c r="AF31" s="254">
        <f t="shared" si="12"/>
        <v>33.4979</v>
      </c>
      <c r="AG31" s="255">
        <f t="shared" si="13"/>
        <v>0</v>
      </c>
      <c r="AH31" s="207">
        <f t="shared" si="14"/>
        <v>-1</v>
      </c>
      <c r="AI31" s="271">
        <f t="shared" si="15"/>
        <v>204.2542</v>
      </c>
      <c r="AJ31" s="255">
        <f t="shared" si="15"/>
        <v>0</v>
      </c>
      <c r="AK31" s="207">
        <f t="shared" si="16"/>
        <v>-1</v>
      </c>
    </row>
    <row r="32" s="194" customFormat="1" ht="20.1" customHeight="1" spans="1:37">
      <c r="A32" s="10">
        <v>29</v>
      </c>
      <c r="B32" s="215">
        <v>37.8848</v>
      </c>
      <c r="C32" s="206"/>
      <c r="D32" s="212">
        <f t="shared" si="2"/>
        <v>-1</v>
      </c>
      <c r="E32" s="213">
        <v>40.7627</v>
      </c>
      <c r="F32" s="209"/>
      <c r="G32" s="207">
        <f t="shared" si="3"/>
        <v>-1</v>
      </c>
      <c r="H32" s="213">
        <v>58.0805</v>
      </c>
      <c r="I32" s="209"/>
      <c r="J32" s="207">
        <f t="shared" si="4"/>
        <v>-1</v>
      </c>
      <c r="K32" s="213">
        <v>36.617</v>
      </c>
      <c r="L32" s="244"/>
      <c r="M32" s="207">
        <f t="shared" si="5"/>
        <v>-1</v>
      </c>
      <c r="N32" s="215">
        <v>7.2071</v>
      </c>
      <c r="O32" s="244"/>
      <c r="P32" s="207">
        <f t="shared" si="6"/>
        <v>-1</v>
      </c>
      <c r="Q32" s="215">
        <v>9.946</v>
      </c>
      <c r="R32" s="244"/>
      <c r="S32" s="207">
        <f t="shared" si="7"/>
        <v>-1</v>
      </c>
      <c r="T32" s="213">
        <v>9.3899</v>
      </c>
      <c r="U32" s="244"/>
      <c r="V32" s="207">
        <f t="shared" si="8"/>
        <v>-1</v>
      </c>
      <c r="W32" s="215">
        <v>3.338</v>
      </c>
      <c r="X32" s="244"/>
      <c r="Y32" s="264">
        <f t="shared" si="9"/>
        <v>-1</v>
      </c>
      <c r="Z32" s="282">
        <v>2.3244</v>
      </c>
      <c r="AA32" s="257"/>
      <c r="AB32" s="264">
        <f t="shared" si="10"/>
        <v>-1</v>
      </c>
      <c r="AC32" s="254">
        <f t="shared" si="0"/>
        <v>173.345</v>
      </c>
      <c r="AD32" s="255">
        <f t="shared" si="1"/>
        <v>0</v>
      </c>
      <c r="AE32" s="207">
        <f t="shared" si="11"/>
        <v>-1</v>
      </c>
      <c r="AF32" s="254">
        <f t="shared" si="12"/>
        <v>32.2054</v>
      </c>
      <c r="AG32" s="255">
        <f t="shared" si="13"/>
        <v>0</v>
      </c>
      <c r="AH32" s="207">
        <f t="shared" si="14"/>
        <v>-1</v>
      </c>
      <c r="AI32" s="271">
        <f t="shared" si="15"/>
        <v>205.5504</v>
      </c>
      <c r="AJ32" s="255">
        <f t="shared" si="15"/>
        <v>0</v>
      </c>
      <c r="AK32" s="207">
        <f t="shared" si="16"/>
        <v>-1</v>
      </c>
    </row>
    <row r="33" s="194" customFormat="1" ht="20.1" customHeight="1" spans="1:37">
      <c r="A33" s="10">
        <v>30</v>
      </c>
      <c r="B33" s="216">
        <v>37.4432</v>
      </c>
      <c r="C33" s="206"/>
      <c r="D33" s="212">
        <f t="shared" si="2"/>
        <v>-1</v>
      </c>
      <c r="E33" s="213">
        <v>40.8263</v>
      </c>
      <c r="F33" s="209"/>
      <c r="G33" s="207">
        <f t="shared" si="3"/>
        <v>-1</v>
      </c>
      <c r="H33" s="213">
        <v>60.5704</v>
      </c>
      <c r="I33" s="209"/>
      <c r="J33" s="207">
        <f t="shared" si="4"/>
        <v>-1</v>
      </c>
      <c r="K33" s="213">
        <v>35.995</v>
      </c>
      <c r="L33" s="244">
        <v>35.995</v>
      </c>
      <c r="M33" s="207">
        <f t="shared" si="5"/>
        <v>0</v>
      </c>
      <c r="N33" s="215">
        <v>6.9452</v>
      </c>
      <c r="O33" s="244"/>
      <c r="P33" s="207">
        <f t="shared" si="6"/>
        <v>-1</v>
      </c>
      <c r="Q33" s="215">
        <v>9.3582</v>
      </c>
      <c r="R33" s="244"/>
      <c r="S33" s="207">
        <f t="shared" si="7"/>
        <v>-1</v>
      </c>
      <c r="T33" s="213">
        <v>9.2893</v>
      </c>
      <c r="U33" s="244"/>
      <c r="V33" s="207">
        <f t="shared" si="8"/>
        <v>-1</v>
      </c>
      <c r="W33" s="215">
        <v>3.3718</v>
      </c>
      <c r="X33" s="244"/>
      <c r="Y33" s="264">
        <f t="shared" si="9"/>
        <v>-1</v>
      </c>
      <c r="Z33" s="282">
        <v>2.2803</v>
      </c>
      <c r="AA33" s="257"/>
      <c r="AB33" s="264">
        <f t="shared" si="10"/>
        <v>-1</v>
      </c>
      <c r="AC33" s="254">
        <f t="shared" si="0"/>
        <v>174.8349</v>
      </c>
      <c r="AD33" s="255">
        <f t="shared" si="1"/>
        <v>35.995</v>
      </c>
      <c r="AE33" s="207">
        <f t="shared" si="11"/>
        <v>-0.794120052689709</v>
      </c>
      <c r="AF33" s="254">
        <f t="shared" si="12"/>
        <v>31.2448</v>
      </c>
      <c r="AG33" s="255">
        <f t="shared" si="13"/>
        <v>0</v>
      </c>
      <c r="AH33" s="207">
        <f t="shared" si="14"/>
        <v>-1</v>
      </c>
      <c r="AI33" s="271">
        <f t="shared" si="15"/>
        <v>206.0797</v>
      </c>
      <c r="AJ33" s="255">
        <f t="shared" si="15"/>
        <v>35.995</v>
      </c>
      <c r="AK33" s="207">
        <f t="shared" si="16"/>
        <v>-0.825334567160181</v>
      </c>
    </row>
    <row r="34" s="194" customFormat="1" ht="20.1" customHeight="1" spans="1:37">
      <c r="A34" s="10">
        <v>31</v>
      </c>
      <c r="B34" s="216">
        <v>37.3568</v>
      </c>
      <c r="C34" s="217"/>
      <c r="D34" s="218">
        <f t="shared" si="2"/>
        <v>-1</v>
      </c>
      <c r="E34" s="219">
        <v>41.6613</v>
      </c>
      <c r="F34" s="220"/>
      <c r="G34" s="221">
        <f t="shared" si="3"/>
        <v>-1</v>
      </c>
      <c r="H34" s="219">
        <v>55.909</v>
      </c>
      <c r="I34" s="220"/>
      <c r="J34" s="221">
        <f t="shared" si="4"/>
        <v>-1</v>
      </c>
      <c r="K34" s="219">
        <v>36.105</v>
      </c>
      <c r="L34" s="246">
        <v>36.105</v>
      </c>
      <c r="M34" s="221">
        <f t="shared" si="5"/>
        <v>0</v>
      </c>
      <c r="N34" s="216">
        <v>7.2071</v>
      </c>
      <c r="O34" s="246"/>
      <c r="P34" s="221">
        <f t="shared" si="6"/>
        <v>-1</v>
      </c>
      <c r="Q34" s="216">
        <v>9.0725</v>
      </c>
      <c r="R34" s="246"/>
      <c r="S34" s="221">
        <f t="shared" si="7"/>
        <v>-1</v>
      </c>
      <c r="T34" s="219">
        <v>8.8125</v>
      </c>
      <c r="U34" s="246"/>
      <c r="V34" s="221">
        <f t="shared" si="8"/>
        <v>-1</v>
      </c>
      <c r="W34" s="248">
        <v>3.3511</v>
      </c>
      <c r="X34" s="246"/>
      <c r="Y34" s="277">
        <f t="shared" si="9"/>
        <v>-1</v>
      </c>
      <c r="Z34" s="284">
        <v>2.3581</v>
      </c>
      <c r="AA34" s="246"/>
      <c r="AB34" s="277">
        <f t="shared" si="10"/>
        <v>-1</v>
      </c>
      <c r="AC34" s="259">
        <f t="shared" si="0"/>
        <v>171.0321</v>
      </c>
      <c r="AD34" s="260">
        <f t="shared" si="1"/>
        <v>36.105</v>
      </c>
      <c r="AE34" s="221">
        <f t="shared" si="11"/>
        <v>-0.788899276802425</v>
      </c>
      <c r="AF34" s="259">
        <f t="shared" ref="AF4:AF38" si="17">N34+Q34+T34+W34</f>
        <v>28.4432</v>
      </c>
      <c r="AG34" s="255">
        <f t="shared" si="13"/>
        <v>0</v>
      </c>
      <c r="AH34" s="221">
        <f t="shared" si="14"/>
        <v>-1</v>
      </c>
      <c r="AI34" s="272">
        <f t="shared" si="15"/>
        <v>199.4753</v>
      </c>
      <c r="AJ34" s="260">
        <f t="shared" si="15"/>
        <v>36.105</v>
      </c>
      <c r="AK34" s="221">
        <f t="shared" si="16"/>
        <v>-0.819000146885354</v>
      </c>
    </row>
    <row r="35" s="194" customFormat="1" ht="20.1" customHeight="1" spans="1:37">
      <c r="A35" s="222" t="s">
        <v>19</v>
      </c>
      <c r="B35" s="223">
        <f t="shared" ref="B35:U35" si="18">SUM(B4:B34)</f>
        <v>1148.1584</v>
      </c>
      <c r="C35" s="224">
        <f t="shared" si="18"/>
        <v>0</v>
      </c>
      <c r="D35" s="225">
        <f t="shared" si="2"/>
        <v>-1</v>
      </c>
      <c r="E35" s="210">
        <f t="shared" si="18"/>
        <v>1267.2582</v>
      </c>
      <c r="F35" s="226">
        <f t="shared" si="18"/>
        <v>0</v>
      </c>
      <c r="G35" s="225">
        <f t="shared" si="3"/>
        <v>-1</v>
      </c>
      <c r="H35" s="210">
        <f t="shared" si="18"/>
        <v>1758.8342</v>
      </c>
      <c r="I35" s="247">
        <f t="shared" si="18"/>
        <v>0</v>
      </c>
      <c r="J35" s="225">
        <f t="shared" si="4"/>
        <v>-1</v>
      </c>
      <c r="K35" s="210">
        <f t="shared" si="18"/>
        <v>1142.478</v>
      </c>
      <c r="L35" s="247">
        <f t="shared" si="18"/>
        <v>72.1</v>
      </c>
      <c r="M35" s="225">
        <f t="shared" si="5"/>
        <v>-0.936891563776283</v>
      </c>
      <c r="N35" s="210">
        <f t="shared" si="18"/>
        <v>223.3037</v>
      </c>
      <c r="O35" s="224">
        <f t="shared" si="18"/>
        <v>0</v>
      </c>
      <c r="P35" s="225">
        <f t="shared" si="6"/>
        <v>-1</v>
      </c>
      <c r="Q35" s="210">
        <f t="shared" si="18"/>
        <v>305.4008</v>
      </c>
      <c r="R35" s="224">
        <f t="shared" si="18"/>
        <v>0</v>
      </c>
      <c r="S35" s="225">
        <f t="shared" si="7"/>
        <v>-1</v>
      </c>
      <c r="T35" s="210">
        <f t="shared" si="18"/>
        <v>285.209</v>
      </c>
      <c r="U35" s="247">
        <f t="shared" si="18"/>
        <v>0</v>
      </c>
      <c r="V35" s="225">
        <f t="shared" si="8"/>
        <v>-1</v>
      </c>
      <c r="W35" s="223">
        <f t="shared" ref="W35:X35" si="19">SUM(W4:W34)</f>
        <v>107.5288</v>
      </c>
      <c r="X35" s="249">
        <f t="shared" si="19"/>
        <v>0</v>
      </c>
      <c r="Y35" s="261">
        <f t="shared" si="9"/>
        <v>-1</v>
      </c>
      <c r="Z35" s="262">
        <f t="shared" ref="Z35" si="20">SUM(Z4:Z34)</f>
        <v>72.7157</v>
      </c>
      <c r="AA35" s="263">
        <f t="shared" ref="AA35" si="21">SUM(AA4:AA34)</f>
        <v>0</v>
      </c>
      <c r="AB35" s="261">
        <f t="shared" si="10"/>
        <v>-1</v>
      </c>
      <c r="AC35" s="210">
        <f t="shared" ref="AC35:AD35" si="22">SUM(AC4:AC34)</f>
        <v>5316.7288</v>
      </c>
      <c r="AD35" s="224">
        <f t="shared" si="22"/>
        <v>72.1</v>
      </c>
      <c r="AE35" s="225">
        <f t="shared" si="11"/>
        <v>-0.986439029953907</v>
      </c>
      <c r="AF35" s="210">
        <f t="shared" ref="AF35" si="23">SUM(AF4:AF34)</f>
        <v>991.7999</v>
      </c>
      <c r="AG35" s="273">
        <f t="shared" ref="AG4:AG38" si="24">O35+R35+U35+X35</f>
        <v>0</v>
      </c>
      <c r="AH35" s="225">
        <f t="shared" si="14"/>
        <v>-1</v>
      </c>
      <c r="AI35" s="210">
        <f t="shared" ref="AI35" si="25">SUM(AI4:AI34)</f>
        <v>6308.5287</v>
      </c>
      <c r="AJ35" s="273">
        <f t="shared" si="15"/>
        <v>72.1</v>
      </c>
      <c r="AK35" s="225">
        <f t="shared" si="16"/>
        <v>-0.988571027662916</v>
      </c>
    </row>
    <row r="36" s="194" customFormat="1" ht="20.1" customHeight="1" spans="1:37">
      <c r="A36" s="227" t="s">
        <v>65</v>
      </c>
      <c r="B36" s="228">
        <f t="shared" ref="B36:U36" si="26">AVERAGE(B4:B34)</f>
        <v>37.0373677419355</v>
      </c>
      <c r="C36" s="229" t="e">
        <f t="shared" si="26"/>
        <v>#DIV/0!</v>
      </c>
      <c r="D36" s="212" t="e">
        <f t="shared" si="2"/>
        <v>#DIV/0!</v>
      </c>
      <c r="E36" s="230">
        <f t="shared" si="26"/>
        <v>40.8792967741935</v>
      </c>
      <c r="F36" s="231" t="e">
        <f t="shared" si="26"/>
        <v>#DIV/0!</v>
      </c>
      <c r="G36" s="212" t="e">
        <f t="shared" si="3"/>
        <v>#DIV/0!</v>
      </c>
      <c r="H36" s="230">
        <f t="shared" si="26"/>
        <v>56.7365870967742</v>
      </c>
      <c r="I36" s="231" t="e">
        <f t="shared" si="26"/>
        <v>#DIV/0!</v>
      </c>
      <c r="J36" s="212" t="e">
        <f t="shared" si="4"/>
        <v>#DIV/0!</v>
      </c>
      <c r="K36" s="230">
        <f t="shared" si="26"/>
        <v>36.8541290322581</v>
      </c>
      <c r="L36" s="231">
        <f t="shared" si="26"/>
        <v>36.05</v>
      </c>
      <c r="M36" s="212">
        <f t="shared" si="5"/>
        <v>-0.021819238532383</v>
      </c>
      <c r="N36" s="230">
        <f t="shared" si="26"/>
        <v>7.20334516129032</v>
      </c>
      <c r="O36" s="229" t="e">
        <f t="shared" si="26"/>
        <v>#DIV/0!</v>
      </c>
      <c r="P36" s="212" t="e">
        <f t="shared" si="6"/>
        <v>#DIV/0!</v>
      </c>
      <c r="Q36" s="230">
        <f t="shared" si="26"/>
        <v>9.85163870967742</v>
      </c>
      <c r="R36" s="229" t="e">
        <f t="shared" si="26"/>
        <v>#DIV/0!</v>
      </c>
      <c r="S36" s="212" t="e">
        <f t="shared" si="7"/>
        <v>#DIV/0!</v>
      </c>
      <c r="T36" s="230">
        <f t="shared" si="26"/>
        <v>9.20029032258065</v>
      </c>
      <c r="U36" s="231" t="e">
        <f t="shared" si="26"/>
        <v>#DIV/0!</v>
      </c>
      <c r="V36" s="207" t="e">
        <f t="shared" si="8"/>
        <v>#DIV/0!</v>
      </c>
      <c r="W36" s="215">
        <f t="shared" ref="W36:X36" si="27">AVERAGE(W4:W34)</f>
        <v>3.46867096774194</v>
      </c>
      <c r="X36" s="244" t="e">
        <f t="shared" si="27"/>
        <v>#DIV/0!</v>
      </c>
      <c r="Y36" s="264" t="e">
        <f t="shared" si="9"/>
        <v>#DIV/0!</v>
      </c>
      <c r="Z36" s="265">
        <f t="shared" ref="Z36:AA36" si="28">AVERAGE(Z4:Z34)</f>
        <v>2.34566774193548</v>
      </c>
      <c r="AA36" s="266" t="e">
        <f t="shared" si="28"/>
        <v>#DIV/0!</v>
      </c>
      <c r="AB36" s="264" t="e">
        <f t="shared" si="10"/>
        <v>#DIV/0!</v>
      </c>
      <c r="AC36" s="230">
        <f t="shared" ref="AC36" si="29">AVERAGE(AC4:AC34)</f>
        <v>171.507380645161</v>
      </c>
      <c r="AD36" s="229">
        <f t="shared" ref="AD36" si="30">AVERAGE(AD4:AD34)</f>
        <v>2.3258064516129</v>
      </c>
      <c r="AE36" s="212">
        <f t="shared" si="11"/>
        <v>-0.986439029953907</v>
      </c>
      <c r="AF36" s="230">
        <f t="shared" ref="AF36" si="31">AVERAGE(AF4:AF34)</f>
        <v>31.9935451612903</v>
      </c>
      <c r="AG36" s="255" t="e">
        <f t="shared" si="24"/>
        <v>#DIV/0!</v>
      </c>
      <c r="AH36" s="212" t="e">
        <f t="shared" si="14"/>
        <v>#DIV/0!</v>
      </c>
      <c r="AI36" s="230">
        <f t="shared" ref="AI36" si="32">AVERAGE(AI4:AI34)</f>
        <v>203.500925806452</v>
      </c>
      <c r="AJ36" s="255" t="e">
        <f t="shared" si="15"/>
        <v>#DIV/0!</v>
      </c>
      <c r="AK36" s="207" t="e">
        <f t="shared" si="16"/>
        <v>#DIV/0!</v>
      </c>
    </row>
    <row r="37" s="194" customFormat="1" ht="20.1" customHeight="1" spans="1:37">
      <c r="A37" s="232" t="s">
        <v>66</v>
      </c>
      <c r="B37" s="228">
        <f t="shared" ref="B37:U37" si="33">MAX(B4:B34)</f>
        <v>38.0588</v>
      </c>
      <c r="C37" s="229">
        <f t="shared" si="33"/>
        <v>0</v>
      </c>
      <c r="D37" s="212">
        <f t="shared" si="2"/>
        <v>-1</v>
      </c>
      <c r="E37" s="230">
        <f t="shared" si="33"/>
        <v>42.3579</v>
      </c>
      <c r="F37" s="231">
        <f t="shared" si="33"/>
        <v>0</v>
      </c>
      <c r="G37" s="212">
        <f t="shared" si="3"/>
        <v>-1</v>
      </c>
      <c r="H37" s="230">
        <f t="shared" si="33"/>
        <v>60.5704</v>
      </c>
      <c r="I37" s="231">
        <f t="shared" si="33"/>
        <v>0</v>
      </c>
      <c r="J37" s="212">
        <f t="shared" si="4"/>
        <v>-1</v>
      </c>
      <c r="K37" s="230">
        <f t="shared" si="33"/>
        <v>40.774</v>
      </c>
      <c r="L37" s="231">
        <f t="shared" si="33"/>
        <v>36.105</v>
      </c>
      <c r="M37" s="212">
        <f t="shared" si="5"/>
        <v>-0.114509246088194</v>
      </c>
      <c r="N37" s="230">
        <f t="shared" si="33"/>
        <v>7.4787</v>
      </c>
      <c r="O37" s="229">
        <f t="shared" si="33"/>
        <v>0</v>
      </c>
      <c r="P37" s="212">
        <f t="shared" si="6"/>
        <v>-1</v>
      </c>
      <c r="Q37" s="230">
        <f t="shared" si="33"/>
        <v>10.5709</v>
      </c>
      <c r="R37" s="229">
        <f t="shared" si="33"/>
        <v>0</v>
      </c>
      <c r="S37" s="212">
        <f t="shared" si="7"/>
        <v>-1</v>
      </c>
      <c r="T37" s="230">
        <f t="shared" si="33"/>
        <v>10.0495</v>
      </c>
      <c r="U37" s="231">
        <f t="shared" si="33"/>
        <v>0</v>
      </c>
      <c r="V37" s="207">
        <f t="shared" si="8"/>
        <v>-1</v>
      </c>
      <c r="W37" s="215">
        <f t="shared" ref="W37:X37" si="34">MAX(W4:W34)</f>
        <v>3.7992</v>
      </c>
      <c r="X37" s="244">
        <f t="shared" si="34"/>
        <v>0</v>
      </c>
      <c r="Y37" s="264">
        <f t="shared" si="9"/>
        <v>-1</v>
      </c>
      <c r="Z37" s="265">
        <f t="shared" ref="Z37:AA37" si="35">MAX(Z4:Z34)</f>
        <v>2.5109</v>
      </c>
      <c r="AA37" s="266">
        <f t="shared" si="35"/>
        <v>0</v>
      </c>
      <c r="AB37" s="264">
        <f t="shared" si="10"/>
        <v>-1</v>
      </c>
      <c r="AC37" s="230">
        <f t="shared" ref="AC37" si="36">MAX(AC4:AC34)</f>
        <v>177.1667</v>
      </c>
      <c r="AD37" s="229">
        <f t="shared" ref="AD37" si="37">MAX(AD4:AD34)</f>
        <v>36.105</v>
      </c>
      <c r="AE37" s="212">
        <f t="shared" si="11"/>
        <v>-0.796208881240098</v>
      </c>
      <c r="AF37" s="230">
        <f t="shared" ref="AF37" si="38">MAX(AF4:AF34)</f>
        <v>33.4979</v>
      </c>
      <c r="AG37" s="255">
        <f t="shared" si="24"/>
        <v>0</v>
      </c>
      <c r="AH37" s="212">
        <f t="shared" si="14"/>
        <v>-1</v>
      </c>
      <c r="AI37" s="230">
        <f t="shared" ref="AI37" si="39">MAX(AI4:AI34)</f>
        <v>210.1668</v>
      </c>
      <c r="AJ37" s="255">
        <f t="shared" si="15"/>
        <v>36.105</v>
      </c>
      <c r="AK37" s="207">
        <f t="shared" si="16"/>
        <v>-0.828207880597697</v>
      </c>
    </row>
    <row r="38" s="194" customFormat="1" ht="20.1" customHeight="1" spans="1:37">
      <c r="A38" s="233" t="s">
        <v>67</v>
      </c>
      <c r="B38" s="234">
        <f t="shared" ref="B38:I38" si="40">MIN(B4:B34)</f>
        <v>36.2208</v>
      </c>
      <c r="C38" s="235">
        <f t="shared" si="40"/>
        <v>0</v>
      </c>
      <c r="D38" s="236">
        <f t="shared" si="2"/>
        <v>-1</v>
      </c>
      <c r="E38" s="237">
        <f t="shared" si="40"/>
        <v>39.6998</v>
      </c>
      <c r="F38" s="238">
        <f t="shared" si="40"/>
        <v>0</v>
      </c>
      <c r="G38" s="236">
        <f t="shared" si="3"/>
        <v>-1</v>
      </c>
      <c r="H38" s="237">
        <f t="shared" si="40"/>
        <v>52.2197</v>
      </c>
      <c r="I38" s="238">
        <f t="shared" si="40"/>
        <v>0</v>
      </c>
      <c r="J38" s="236">
        <f t="shared" si="4"/>
        <v>-1</v>
      </c>
      <c r="K38" s="237">
        <f t="shared" ref="K38:AD38" si="41">MIN(K4:K34)</f>
        <v>34.018</v>
      </c>
      <c r="L38" s="238">
        <f t="shared" si="41"/>
        <v>35.995</v>
      </c>
      <c r="M38" s="236">
        <f t="shared" si="5"/>
        <v>0.0581162913751542</v>
      </c>
      <c r="N38" s="237">
        <f t="shared" si="41"/>
        <v>6.8773</v>
      </c>
      <c r="O38" s="235">
        <f t="shared" si="41"/>
        <v>0</v>
      </c>
      <c r="P38" s="236">
        <f t="shared" si="6"/>
        <v>-1</v>
      </c>
      <c r="Q38" s="237">
        <f t="shared" si="41"/>
        <v>8.7444</v>
      </c>
      <c r="R38" s="235">
        <f t="shared" si="41"/>
        <v>0</v>
      </c>
      <c r="S38" s="236">
        <f t="shared" si="7"/>
        <v>-1</v>
      </c>
      <c r="T38" s="237">
        <f t="shared" si="41"/>
        <v>8.7167</v>
      </c>
      <c r="U38" s="238">
        <f t="shared" si="41"/>
        <v>0</v>
      </c>
      <c r="V38" s="250">
        <f t="shared" si="8"/>
        <v>-1</v>
      </c>
      <c r="W38" s="251">
        <f t="shared" ref="W38:X38" si="42">MIN(W4:W34)</f>
        <v>3.1995</v>
      </c>
      <c r="X38" s="252">
        <f t="shared" si="42"/>
        <v>0</v>
      </c>
      <c r="Y38" s="267">
        <f t="shared" si="9"/>
        <v>-1</v>
      </c>
      <c r="Z38" s="268">
        <f t="shared" ref="Z38:AA38" si="43">MIN(Z4:Z34)</f>
        <v>2.1849</v>
      </c>
      <c r="AA38" s="269">
        <f t="shared" si="43"/>
        <v>0</v>
      </c>
      <c r="AB38" s="267">
        <f t="shared" si="10"/>
        <v>-1</v>
      </c>
      <c r="AC38" s="237">
        <f t="shared" ref="AC38" si="44">MIN(AC4:AC34)</f>
        <v>162.3981</v>
      </c>
      <c r="AD38" s="235">
        <f t="shared" si="41"/>
        <v>0</v>
      </c>
      <c r="AE38" s="236">
        <f t="shared" si="11"/>
        <v>-1</v>
      </c>
      <c r="AF38" s="237">
        <f t="shared" ref="AF38" si="45">MIN(AF4:AF34)</f>
        <v>28.4432</v>
      </c>
      <c r="AG38" s="274">
        <f t="shared" si="24"/>
        <v>0</v>
      </c>
      <c r="AH38" s="236">
        <f t="shared" si="14"/>
        <v>-1</v>
      </c>
      <c r="AI38" s="237">
        <f t="shared" ref="AI38" si="46">MIN(AI4:AI34)</f>
        <v>192.9114</v>
      </c>
      <c r="AJ38" s="274">
        <f t="shared" si="15"/>
        <v>0</v>
      </c>
      <c r="AK38" s="250">
        <f t="shared" si="16"/>
        <v>-1</v>
      </c>
    </row>
  </sheetData>
  <mergeCells count="14">
    <mergeCell ref="A1:AJ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2:A3"/>
  </mergeCells>
  <pageMargins left="0.699305555555556" right="0.699305555555556" top="0.75" bottom="0.75" header="0.3" footer="0.3"/>
  <pageSetup paperSize="9" orientation="landscape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历年水量统计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历年进水量统计</vt:lpstr>
      <vt:lpstr>1月进</vt:lpstr>
      <vt:lpstr>2月进</vt:lpstr>
      <vt:lpstr>3月进</vt:lpstr>
      <vt:lpstr>4月进</vt:lpstr>
      <vt:lpstr>5月进</vt:lpstr>
      <vt:lpstr>6月进</vt:lpstr>
      <vt:lpstr>7月进</vt:lpstr>
      <vt:lpstr>8月进</vt:lpstr>
      <vt:lpstr>9月进</vt:lpstr>
      <vt:lpstr>10月进</vt:lpstr>
      <vt:lpstr>11月进</vt:lpstr>
      <vt:lpstr>12月进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施银焕</cp:lastModifiedBy>
  <dcterms:created xsi:type="dcterms:W3CDTF">2006-09-16T00:00:00Z</dcterms:created>
  <cp:lastPrinted>2020-05-21T02:52:00Z</cp:lastPrinted>
  <dcterms:modified xsi:type="dcterms:W3CDTF">2022-03-07T06:29:41Z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1528F77C400544B39D2662C69AC0F95F</vt:lpwstr>
  </property>
</Properties>
</file>