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myisepipp-my.sharepoint.com/personal/1190402_isep_ipp_pt/Documents/Engenharia Informática/2ºANO/1ºSEMESTRE/FSIAP(32225)/Trabalhos/4 - Expansão térmica e Lei do arrefecimento de Newton/"/>
    </mc:Choice>
  </mc:AlternateContent>
  <xr:revisionPtr revIDLastSave="1765" documentId="11_F25DC773A252ABDACC1048EE619E682A5BDE5902" xr6:coauthVersionLast="45" xr6:coauthVersionMax="45" xr10:uidLastSave="{301F95D7-E357-4E99-9F23-6921AEDE866E}"/>
  <bookViews>
    <workbookView xWindow="768" yWindow="768" windowWidth="17280" windowHeight="8964" xr2:uid="{00000000-000D-0000-FFFF-FFFF00000000}"/>
  </bookViews>
  <sheets>
    <sheet name="Geral" sheetId="1" r:id="rId1"/>
    <sheet name="EX6" sheetId="2" r:id="rId2"/>
    <sheet name="Q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3" l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9" i="3"/>
  <c r="U10" i="3" s="1"/>
  <c r="U11" i="3" s="1"/>
  <c r="E11" i="3" l="1"/>
  <c r="E12" i="3"/>
  <c r="E13" i="3"/>
  <c r="E14" i="3"/>
  <c r="E15" i="3"/>
  <c r="E16" i="3" s="1"/>
  <c r="E17" i="3" s="1"/>
  <c r="E18" i="3" s="1"/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5" i="2"/>
  <c r="E6" i="2"/>
  <c r="E4" i="2"/>
  <c r="N62" i="1"/>
  <c r="B46" i="1"/>
  <c r="K144" i="1" l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143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77" i="1"/>
  <c r="O46" i="1" l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C39" i="1" l="1"/>
  <c r="C40" i="1" s="1"/>
  <c r="C41" i="1" s="1"/>
  <c r="C42" i="1" s="1"/>
  <c r="C43" i="1" s="1"/>
  <c r="C38" i="1"/>
  <c r="O25" i="1" l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22" i="1"/>
  <c r="O23" i="1" s="1"/>
  <c r="O24" i="1" s="1"/>
  <c r="C27" i="1"/>
  <c r="C28" i="1" s="1"/>
  <c r="C29" i="1" s="1"/>
  <c r="C30" i="1" s="1"/>
  <c r="C31" i="1" s="1"/>
  <c r="C26" i="1"/>
  <c r="C25" i="1"/>
  <c r="C24" i="1"/>
</calcChain>
</file>

<file path=xl/sharedStrings.xml><?xml version="1.0" encoding="utf-8"?>
<sst xmlns="http://schemas.openxmlformats.org/spreadsheetml/2006/main" count="73" uniqueCount="21">
  <si>
    <t>2DK_G01_FSIAP_TRABALHO 4</t>
  </si>
  <si>
    <t>Sensibilidade dos Aparelhos:</t>
  </si>
  <si>
    <t>̊</t>
  </si>
  <si>
    <t>Leitor de Temperatura:</t>
  </si>
  <si>
    <t>ºC</t>
  </si>
  <si>
    <t>Comparador:</t>
  </si>
  <si>
    <t>mm</t>
  </si>
  <si>
    <t>Barra de Aço</t>
  </si>
  <si>
    <t>Barra de Alumínio</t>
  </si>
  <si>
    <t>Temperatura Ambiente:</t>
  </si>
  <si>
    <t>Temperatura Inicial:</t>
  </si>
  <si>
    <t>Expansão Térmica:</t>
  </si>
  <si>
    <t>Arrefecimento:</t>
  </si>
  <si>
    <t>T (ºC)</t>
  </si>
  <si>
    <t>t(s)</t>
  </si>
  <si>
    <t>α(mm)</t>
  </si>
  <si>
    <t>x</t>
  </si>
  <si>
    <t>z</t>
  </si>
  <si>
    <t>Aço</t>
  </si>
  <si>
    <t>Alumínio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</si>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</sst>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P"/>
    </font>
    <font>
      <b/>
      <sz val="19"/>
      <color theme="0"/>
      <name val="HP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24"/>
      <color theme="0"/>
      <name val="Hp"/>
    </font>
    <font>
      <b/>
      <sz val="11"/>
      <color theme="3"/>
      <name val="Hp"/>
    </font>
    <font>
      <b/>
      <sz val="11"/>
      <color theme="1"/>
      <name val="Hp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2" borderId="0" applyNumberFormat="0" applyBorder="0" applyAlignment="0" applyProtection="0"/>
  </cellStyleXfs>
  <cellXfs count="46">
    <xf numFmtId="0" fontId="0" fillId="0" borderId="0" xfId="0"/>
    <xf numFmtId="0" fontId="5" fillId="0" borderId="0" xfId="0" applyFont="1"/>
    <xf numFmtId="0" fontId="7" fillId="0" borderId="0" xfId="0" applyFont="1"/>
    <xf numFmtId="0" fontId="1" fillId="3" borderId="0" xfId="3"/>
    <xf numFmtId="0" fontId="1" fillId="4" borderId="0" xfId="4"/>
    <xf numFmtId="0" fontId="1" fillId="5" borderId="3" xfId="5" applyBorder="1" applyAlignment="1">
      <alignment horizontal="center"/>
    </xf>
    <xf numFmtId="0" fontId="1" fillId="3" borderId="3" xfId="3" applyBorder="1" applyAlignment="1">
      <alignment horizontal="center"/>
    </xf>
    <xf numFmtId="0" fontId="1" fillId="4" borderId="3" xfId="4" applyBorder="1" applyAlignment="1">
      <alignment horizontal="center"/>
    </xf>
    <xf numFmtId="0" fontId="4" fillId="3" borderId="3" xfId="3" applyFont="1" applyBorder="1" applyAlignment="1">
      <alignment horizontal="center" wrapText="1"/>
    </xf>
    <xf numFmtId="0" fontId="4" fillId="4" borderId="3" xfId="4" applyFont="1" applyBorder="1" applyAlignment="1">
      <alignment horizontal="center" wrapText="1"/>
    </xf>
    <xf numFmtId="0" fontId="4" fillId="5" borderId="3" xfId="5" applyFont="1" applyBorder="1" applyAlignment="1">
      <alignment horizontal="center"/>
    </xf>
    <xf numFmtId="0" fontId="1" fillId="3" borderId="0" xfId="3" applyAlignment="1"/>
    <xf numFmtId="2" fontId="1" fillId="5" borderId="3" xfId="5" applyNumberFormat="1" applyBorder="1" applyAlignment="1">
      <alignment horizontal="center"/>
    </xf>
    <xf numFmtId="0" fontId="1" fillId="4" borderId="3" xfId="4" applyBorder="1" applyAlignment="1">
      <alignment horizontal="center" vertical="center"/>
    </xf>
    <xf numFmtId="2" fontId="1" fillId="5" borderId="3" xfId="5" applyNumberFormat="1" applyBorder="1" applyAlignment="1">
      <alignment horizontal="center" vertical="center"/>
    </xf>
    <xf numFmtId="164" fontId="1" fillId="3" borderId="3" xfId="3" applyNumberFormat="1" applyBorder="1" applyAlignment="1">
      <alignment horizontal="center"/>
    </xf>
    <xf numFmtId="164" fontId="1" fillId="3" borderId="3" xfId="3" applyNumberFormat="1" applyBorder="1" applyAlignment="1">
      <alignment horizontal="center" vertical="center"/>
    </xf>
    <xf numFmtId="2" fontId="5" fillId="0" borderId="0" xfId="0" applyNumberFormat="1" applyFont="1"/>
    <xf numFmtId="164" fontId="0" fillId="3" borderId="3" xfId="3" applyNumberFormat="1" applyFont="1" applyBorder="1" applyAlignment="1">
      <alignment horizontal="center"/>
    </xf>
    <xf numFmtId="164" fontId="0" fillId="3" borderId="3" xfId="3" applyNumberFormat="1" applyFont="1" applyBorder="1" applyAlignment="1">
      <alignment horizontal="center" vertical="center"/>
    </xf>
    <xf numFmtId="11" fontId="5" fillId="0" borderId="0" xfId="0" applyNumberFormat="1" applyFont="1"/>
    <xf numFmtId="0" fontId="11" fillId="3" borderId="3" xfId="3" applyFont="1" applyBorder="1" applyAlignment="1">
      <alignment horizontal="center" wrapText="1"/>
    </xf>
    <xf numFmtId="0" fontId="11" fillId="4" borderId="3" xfId="4" applyFont="1" applyBorder="1" applyAlignment="1">
      <alignment horizontal="center" wrapText="1"/>
    </xf>
    <xf numFmtId="0" fontId="11" fillId="5" borderId="3" xfId="5" applyFont="1" applyBorder="1" applyAlignment="1">
      <alignment horizontal="center"/>
    </xf>
    <xf numFmtId="0" fontId="5" fillId="3" borderId="3" xfId="3" applyFont="1" applyBorder="1" applyAlignment="1">
      <alignment horizontal="center"/>
    </xf>
    <xf numFmtId="0" fontId="5" fillId="4" borderId="3" xfId="4" applyFont="1" applyBorder="1" applyAlignment="1">
      <alignment horizontal="center"/>
    </xf>
    <xf numFmtId="0" fontId="5" fillId="5" borderId="3" xfId="5" applyFont="1" applyBorder="1" applyAlignment="1">
      <alignment horizontal="center"/>
    </xf>
    <xf numFmtId="164" fontId="5" fillId="3" borderId="3" xfId="3" applyNumberFormat="1" applyFont="1" applyBorder="1" applyAlignment="1">
      <alignment horizontal="center"/>
    </xf>
    <xf numFmtId="2" fontId="5" fillId="5" borderId="3" xfId="5" applyNumberFormat="1" applyFont="1" applyBorder="1" applyAlignment="1">
      <alignment horizontal="center"/>
    </xf>
    <xf numFmtId="164" fontId="5" fillId="3" borderId="3" xfId="3" applyNumberFormat="1" applyFont="1" applyBorder="1" applyAlignment="1">
      <alignment horizontal="center" vertical="center"/>
    </xf>
    <xf numFmtId="0" fontId="5" fillId="4" borderId="3" xfId="4" applyFont="1" applyBorder="1" applyAlignment="1">
      <alignment horizontal="center" vertical="center"/>
    </xf>
    <xf numFmtId="2" fontId="5" fillId="5" borderId="3" xfId="5" applyNumberFormat="1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6" fillId="2" borderId="1" xfId="1" applyFont="1" applyFill="1" applyAlignment="1">
      <alignment horizontal="center" vertical="center"/>
    </xf>
    <xf numFmtId="0" fontId="1" fillId="3" borderId="0" xfId="3" applyAlignment="1">
      <alignment horizontal="right"/>
    </xf>
    <xf numFmtId="0" fontId="0" fillId="3" borderId="0" xfId="3" applyFont="1" applyAlignment="1">
      <alignment horizontal="center"/>
    </xf>
    <xf numFmtId="0" fontId="2" fillId="0" borderId="0" xfId="1" applyBorder="1" applyAlignment="1">
      <alignment horizontal="center"/>
    </xf>
    <xf numFmtId="0" fontId="3" fillId="0" borderId="2" xfId="2" applyAlignment="1">
      <alignment horizontal="center"/>
    </xf>
    <xf numFmtId="0" fontId="2" fillId="0" borderId="1" xfId="1" applyAlignment="1">
      <alignment horizontal="right"/>
    </xf>
    <xf numFmtId="0" fontId="1" fillId="4" borderId="0" xfId="4" applyAlignment="1">
      <alignment horizontal="right"/>
    </xf>
    <xf numFmtId="0" fontId="0" fillId="3" borderId="4" xfId="3" applyFont="1" applyBorder="1" applyAlignment="1">
      <alignment horizontal="center"/>
    </xf>
    <xf numFmtId="0" fontId="0" fillId="3" borderId="0" xfId="3" applyFont="1" applyBorder="1" applyAlignment="1">
      <alignment horizontal="center"/>
    </xf>
    <xf numFmtId="0" fontId="0" fillId="3" borderId="0" xfId="3" applyFont="1" applyAlignment="1">
      <alignment horizontal="right"/>
    </xf>
    <xf numFmtId="0" fontId="0" fillId="3" borderId="5" xfId="3" applyFont="1" applyBorder="1" applyAlignment="1">
      <alignment horizontal="center"/>
    </xf>
    <xf numFmtId="0" fontId="10" fillId="0" borderId="2" xfId="2" applyFont="1" applyAlignment="1">
      <alignment horizontal="center"/>
    </xf>
    <xf numFmtId="0" fontId="9" fillId="2" borderId="0" xfId="6" applyFont="1" applyAlignment="1">
      <alignment horizontal="left"/>
    </xf>
  </cellXfs>
  <cellStyles count="7">
    <cellStyle name="60% - Cor2" xfId="3" builtinId="36"/>
    <cellStyle name="60% - Cor3" xfId="4" builtinId="40"/>
    <cellStyle name="60% - Cor4" xfId="5" builtinId="44"/>
    <cellStyle name="Cabeçalho 1" xfId="1" builtinId="16"/>
    <cellStyle name="Cabeçalho 3" xfId="2" builtinId="18"/>
    <cellStyle name="Cor1" xfId="6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Expansão Do Aço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Geral!$B$20:$B$31</c:f>
              <c:numCache>
                <c:formatCode>General</c:formatCode>
                <c:ptCount val="12"/>
                <c:pt idx="0">
                  <c:v>22.7</c:v>
                </c:pt>
                <c:pt idx="1">
                  <c:v>22.7</c:v>
                </c:pt>
                <c:pt idx="2">
                  <c:v>22.8</c:v>
                </c:pt>
                <c:pt idx="3">
                  <c:v>23.2</c:v>
                </c:pt>
                <c:pt idx="4">
                  <c:v>24.7</c:v>
                </c:pt>
                <c:pt idx="5">
                  <c:v>28.1</c:v>
                </c:pt>
                <c:pt idx="6">
                  <c:v>33.9</c:v>
                </c:pt>
                <c:pt idx="7">
                  <c:v>41.6</c:v>
                </c:pt>
                <c:pt idx="8">
                  <c:v>51</c:v>
                </c:pt>
                <c:pt idx="9">
                  <c:v>62.1</c:v>
                </c:pt>
                <c:pt idx="10">
                  <c:v>73.3</c:v>
                </c:pt>
                <c:pt idx="11">
                  <c:v>89</c:v>
                </c:pt>
              </c:numCache>
            </c:numRef>
          </c:xVal>
          <c:yVal>
            <c:numRef>
              <c:f>Geral!$D$20:$D$31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0.09</c:v>
                </c:pt>
                <c:pt idx="3">
                  <c:v>0.13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0.41</c:v>
                </c:pt>
                <c:pt idx="1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E-4805-B71B-2560E382A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72568"/>
        <c:axId val="514772896"/>
      </c:scatterChart>
      <c:valAx>
        <c:axId val="51477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Temperatura TºC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4772896"/>
        <c:crosses val="autoZero"/>
        <c:crossBetween val="midCat"/>
      </c:valAx>
      <c:valAx>
        <c:axId val="5147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Expansão Térmica </a:t>
                </a:r>
                <a:r>
                  <a:rPr lang="el-GR"/>
                  <a:t>α</a:t>
                </a:r>
                <a:r>
                  <a:rPr lang="pt-PT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477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Zona de Interesse - Arrefecimento do Alumínio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2900262467191605E-3"/>
                  <c:y val="-0.40309589753768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Geral!$W$25:$W$74</c:f>
              <c:numCache>
                <c:formatCode>General</c:formatCode>
                <c:ptCount val="5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</c:numCache>
            </c:numRef>
          </c:xVal>
          <c:yVal>
            <c:numRef>
              <c:f>Geral!$V$25:$V$74</c:f>
              <c:numCache>
                <c:formatCode>0\.0</c:formatCode>
                <c:ptCount val="50"/>
                <c:pt idx="0">
                  <c:v>115.5</c:v>
                </c:pt>
                <c:pt idx="1">
                  <c:v>108.5</c:v>
                </c:pt>
                <c:pt idx="2">
                  <c:v>101.8</c:v>
                </c:pt>
                <c:pt idx="3">
                  <c:v>95.7</c:v>
                </c:pt>
                <c:pt idx="4">
                  <c:v>89.5</c:v>
                </c:pt>
                <c:pt idx="5">
                  <c:v>83.8</c:v>
                </c:pt>
                <c:pt idx="6">
                  <c:v>79.3</c:v>
                </c:pt>
                <c:pt idx="7">
                  <c:v>75.099999999999994</c:v>
                </c:pt>
                <c:pt idx="8">
                  <c:v>71.099999999999994</c:v>
                </c:pt>
                <c:pt idx="9">
                  <c:v>67.2</c:v>
                </c:pt>
                <c:pt idx="10">
                  <c:v>63.7</c:v>
                </c:pt>
                <c:pt idx="11">
                  <c:v>60.8</c:v>
                </c:pt>
                <c:pt idx="12">
                  <c:v>57.4</c:v>
                </c:pt>
                <c:pt idx="13">
                  <c:v>54.6</c:v>
                </c:pt>
                <c:pt idx="14">
                  <c:v>52.3</c:v>
                </c:pt>
                <c:pt idx="15">
                  <c:v>49.9</c:v>
                </c:pt>
                <c:pt idx="16">
                  <c:v>47.8</c:v>
                </c:pt>
                <c:pt idx="17">
                  <c:v>45.7</c:v>
                </c:pt>
                <c:pt idx="18">
                  <c:v>43.7</c:v>
                </c:pt>
                <c:pt idx="19">
                  <c:v>41.8</c:v>
                </c:pt>
                <c:pt idx="20">
                  <c:v>40.299999999999997</c:v>
                </c:pt>
                <c:pt idx="21">
                  <c:v>38.6</c:v>
                </c:pt>
                <c:pt idx="22">
                  <c:v>37.200000000000003</c:v>
                </c:pt>
                <c:pt idx="23">
                  <c:v>35.6</c:v>
                </c:pt>
                <c:pt idx="24">
                  <c:v>34.5</c:v>
                </c:pt>
                <c:pt idx="25">
                  <c:v>33.299999999999997</c:v>
                </c:pt>
                <c:pt idx="26">
                  <c:v>32.299999999999997</c:v>
                </c:pt>
                <c:pt idx="27">
                  <c:v>31.4</c:v>
                </c:pt>
                <c:pt idx="28">
                  <c:v>30.6</c:v>
                </c:pt>
                <c:pt idx="29">
                  <c:v>29.8</c:v>
                </c:pt>
                <c:pt idx="30">
                  <c:v>29</c:v>
                </c:pt>
                <c:pt idx="31">
                  <c:v>28.3</c:v>
                </c:pt>
                <c:pt idx="32">
                  <c:v>27.7</c:v>
                </c:pt>
                <c:pt idx="33">
                  <c:v>27.2</c:v>
                </c:pt>
                <c:pt idx="34">
                  <c:v>26.6</c:v>
                </c:pt>
                <c:pt idx="35">
                  <c:v>26.2</c:v>
                </c:pt>
                <c:pt idx="36">
                  <c:v>25.6</c:v>
                </c:pt>
                <c:pt idx="37">
                  <c:v>25.1</c:v>
                </c:pt>
                <c:pt idx="38">
                  <c:v>24.7</c:v>
                </c:pt>
                <c:pt idx="39">
                  <c:v>24.2</c:v>
                </c:pt>
                <c:pt idx="40">
                  <c:v>23.9</c:v>
                </c:pt>
                <c:pt idx="41">
                  <c:v>23.6</c:v>
                </c:pt>
                <c:pt idx="42">
                  <c:v>23.2</c:v>
                </c:pt>
                <c:pt idx="43">
                  <c:v>22.9</c:v>
                </c:pt>
                <c:pt idx="44">
                  <c:v>22.5</c:v>
                </c:pt>
                <c:pt idx="45">
                  <c:v>22.2</c:v>
                </c:pt>
                <c:pt idx="46">
                  <c:v>22</c:v>
                </c:pt>
                <c:pt idx="47">
                  <c:v>21.8</c:v>
                </c:pt>
                <c:pt idx="48">
                  <c:v>21.5</c:v>
                </c:pt>
                <c:pt idx="49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5-4CA3-97A3-91927B74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907360"/>
        <c:axId val="1059905720"/>
      </c:scatterChart>
      <c:valAx>
        <c:axId val="10599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s(Segundos)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9905720"/>
        <c:crosses val="autoZero"/>
        <c:crossBetween val="midCat"/>
      </c:valAx>
      <c:valAx>
        <c:axId val="105990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Temperatura TºC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\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99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'EX6'!$C$4:$C$123</c:f>
              <c:numCache>
                <c:formatCode>General</c:formatCode>
                <c:ptCount val="120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260</c:v>
                </c:pt>
                <c:pt idx="19">
                  <c:v>270</c:v>
                </c:pt>
                <c:pt idx="20">
                  <c:v>280</c:v>
                </c:pt>
                <c:pt idx="21">
                  <c:v>290</c:v>
                </c:pt>
                <c:pt idx="22">
                  <c:v>300</c:v>
                </c:pt>
                <c:pt idx="23">
                  <c:v>310</c:v>
                </c:pt>
                <c:pt idx="24">
                  <c:v>320</c:v>
                </c:pt>
                <c:pt idx="25">
                  <c:v>330</c:v>
                </c:pt>
                <c:pt idx="26">
                  <c:v>340</c:v>
                </c:pt>
                <c:pt idx="27">
                  <c:v>350</c:v>
                </c:pt>
                <c:pt idx="28">
                  <c:v>360</c:v>
                </c:pt>
                <c:pt idx="29">
                  <c:v>370</c:v>
                </c:pt>
                <c:pt idx="30">
                  <c:v>380</c:v>
                </c:pt>
                <c:pt idx="31">
                  <c:v>390</c:v>
                </c:pt>
                <c:pt idx="32">
                  <c:v>400</c:v>
                </c:pt>
                <c:pt idx="33">
                  <c:v>410</c:v>
                </c:pt>
                <c:pt idx="34">
                  <c:v>420</c:v>
                </c:pt>
                <c:pt idx="35">
                  <c:v>430</c:v>
                </c:pt>
                <c:pt idx="36">
                  <c:v>440</c:v>
                </c:pt>
                <c:pt idx="37">
                  <c:v>450</c:v>
                </c:pt>
                <c:pt idx="38">
                  <c:v>460</c:v>
                </c:pt>
                <c:pt idx="39">
                  <c:v>470</c:v>
                </c:pt>
                <c:pt idx="40">
                  <c:v>480</c:v>
                </c:pt>
                <c:pt idx="41">
                  <c:v>490</c:v>
                </c:pt>
                <c:pt idx="42">
                  <c:v>500</c:v>
                </c:pt>
                <c:pt idx="43">
                  <c:v>510</c:v>
                </c:pt>
                <c:pt idx="44">
                  <c:v>520</c:v>
                </c:pt>
                <c:pt idx="45">
                  <c:v>530</c:v>
                </c:pt>
                <c:pt idx="46">
                  <c:v>540</c:v>
                </c:pt>
                <c:pt idx="47">
                  <c:v>550</c:v>
                </c:pt>
                <c:pt idx="48">
                  <c:v>560</c:v>
                </c:pt>
                <c:pt idx="49">
                  <c:v>570</c:v>
                </c:pt>
                <c:pt idx="50">
                  <c:v>580</c:v>
                </c:pt>
                <c:pt idx="51">
                  <c:v>590</c:v>
                </c:pt>
                <c:pt idx="52">
                  <c:v>600</c:v>
                </c:pt>
                <c:pt idx="53">
                  <c:v>610</c:v>
                </c:pt>
                <c:pt idx="54">
                  <c:v>620</c:v>
                </c:pt>
                <c:pt idx="55">
                  <c:v>630</c:v>
                </c:pt>
                <c:pt idx="56">
                  <c:v>640</c:v>
                </c:pt>
                <c:pt idx="57">
                  <c:v>650</c:v>
                </c:pt>
                <c:pt idx="58">
                  <c:v>660</c:v>
                </c:pt>
                <c:pt idx="59">
                  <c:v>670</c:v>
                </c:pt>
                <c:pt idx="60">
                  <c:v>680</c:v>
                </c:pt>
                <c:pt idx="61">
                  <c:v>690</c:v>
                </c:pt>
                <c:pt idx="62">
                  <c:v>700</c:v>
                </c:pt>
                <c:pt idx="63">
                  <c:v>710</c:v>
                </c:pt>
                <c:pt idx="64">
                  <c:v>720</c:v>
                </c:pt>
                <c:pt idx="65">
                  <c:v>730</c:v>
                </c:pt>
                <c:pt idx="66">
                  <c:v>740</c:v>
                </c:pt>
                <c:pt idx="67">
                  <c:v>750</c:v>
                </c:pt>
                <c:pt idx="68">
                  <c:v>760</c:v>
                </c:pt>
                <c:pt idx="69">
                  <c:v>770</c:v>
                </c:pt>
                <c:pt idx="70">
                  <c:v>780</c:v>
                </c:pt>
                <c:pt idx="71">
                  <c:v>790</c:v>
                </c:pt>
                <c:pt idx="72">
                  <c:v>800</c:v>
                </c:pt>
                <c:pt idx="73">
                  <c:v>810</c:v>
                </c:pt>
                <c:pt idx="74">
                  <c:v>820</c:v>
                </c:pt>
                <c:pt idx="75">
                  <c:v>830</c:v>
                </c:pt>
                <c:pt idx="76">
                  <c:v>840</c:v>
                </c:pt>
                <c:pt idx="77">
                  <c:v>850</c:v>
                </c:pt>
                <c:pt idx="78">
                  <c:v>860</c:v>
                </c:pt>
                <c:pt idx="79">
                  <c:v>870</c:v>
                </c:pt>
                <c:pt idx="80">
                  <c:v>880</c:v>
                </c:pt>
                <c:pt idx="81">
                  <c:v>890</c:v>
                </c:pt>
                <c:pt idx="82">
                  <c:v>900</c:v>
                </c:pt>
                <c:pt idx="83">
                  <c:v>910</c:v>
                </c:pt>
                <c:pt idx="84">
                  <c:v>920</c:v>
                </c:pt>
                <c:pt idx="85">
                  <c:v>930</c:v>
                </c:pt>
                <c:pt idx="86">
                  <c:v>940</c:v>
                </c:pt>
                <c:pt idx="87">
                  <c:v>950</c:v>
                </c:pt>
                <c:pt idx="88">
                  <c:v>960</c:v>
                </c:pt>
                <c:pt idx="89">
                  <c:v>970</c:v>
                </c:pt>
                <c:pt idx="90">
                  <c:v>980</c:v>
                </c:pt>
                <c:pt idx="91">
                  <c:v>990</c:v>
                </c:pt>
                <c:pt idx="92">
                  <c:v>1000</c:v>
                </c:pt>
                <c:pt idx="93">
                  <c:v>1010</c:v>
                </c:pt>
                <c:pt idx="94">
                  <c:v>1020</c:v>
                </c:pt>
                <c:pt idx="95">
                  <c:v>1030</c:v>
                </c:pt>
                <c:pt idx="96">
                  <c:v>1040</c:v>
                </c:pt>
                <c:pt idx="97">
                  <c:v>1050</c:v>
                </c:pt>
                <c:pt idx="98">
                  <c:v>1060</c:v>
                </c:pt>
                <c:pt idx="99">
                  <c:v>1070</c:v>
                </c:pt>
                <c:pt idx="100">
                  <c:v>1080</c:v>
                </c:pt>
                <c:pt idx="101">
                  <c:v>1090</c:v>
                </c:pt>
                <c:pt idx="102">
                  <c:v>1100</c:v>
                </c:pt>
                <c:pt idx="103">
                  <c:v>1110</c:v>
                </c:pt>
                <c:pt idx="104">
                  <c:v>1120</c:v>
                </c:pt>
                <c:pt idx="105">
                  <c:v>1130</c:v>
                </c:pt>
                <c:pt idx="106">
                  <c:v>1140</c:v>
                </c:pt>
                <c:pt idx="107">
                  <c:v>1150</c:v>
                </c:pt>
                <c:pt idx="108">
                  <c:v>1160</c:v>
                </c:pt>
                <c:pt idx="109">
                  <c:v>1170</c:v>
                </c:pt>
                <c:pt idx="110">
                  <c:v>1180</c:v>
                </c:pt>
                <c:pt idx="111">
                  <c:v>1190</c:v>
                </c:pt>
                <c:pt idx="112">
                  <c:v>1200</c:v>
                </c:pt>
                <c:pt idx="113">
                  <c:v>1210</c:v>
                </c:pt>
                <c:pt idx="114">
                  <c:v>1220</c:v>
                </c:pt>
                <c:pt idx="115">
                  <c:v>1230</c:v>
                </c:pt>
                <c:pt idx="116">
                  <c:v>1240</c:v>
                </c:pt>
                <c:pt idx="117">
                  <c:v>1250</c:v>
                </c:pt>
                <c:pt idx="118">
                  <c:v>1260</c:v>
                </c:pt>
                <c:pt idx="119">
                  <c:v>1270</c:v>
                </c:pt>
              </c:numCache>
            </c:numRef>
          </c:xVal>
          <c:yVal>
            <c:numRef>
              <c:f>'EX6'!$E$4:$E$123</c:f>
              <c:numCache>
                <c:formatCode>General</c:formatCode>
                <c:ptCount val="120"/>
                <c:pt idx="0">
                  <c:v>24893.311908572385</c:v>
                </c:pt>
                <c:pt idx="1">
                  <c:v>9304.9274579032754</c:v>
                </c:pt>
                <c:pt idx="2">
                  <c:v>4870.8815480756348</c:v>
                </c:pt>
                <c:pt idx="3">
                  <c:v>3158.7432866730173</c:v>
                </c:pt>
                <c:pt idx="4">
                  <c:v>2276.9730089246004</c:v>
                </c:pt>
                <c:pt idx="5">
                  <c:v>1833.4506817034498</c:v>
                </c:pt>
                <c:pt idx="6">
                  <c:v>1487.2352608202877</c:v>
                </c:pt>
                <c:pt idx="7">
                  <c:v>1285.19189045285</c:v>
                </c:pt>
                <c:pt idx="8">
                  <c:v>1124.5552062962697</c:v>
                </c:pt>
                <c:pt idx="9">
                  <c:v>1016.4511936840833</c:v>
                </c:pt>
                <c:pt idx="10">
                  <c:v>914.83498171516692</c:v>
                </c:pt>
                <c:pt idx="11">
                  <c:v>846.39550210494326</c:v>
                </c:pt>
                <c:pt idx="12">
                  <c:v>781.99797830796592</c:v>
                </c:pt>
                <c:pt idx="13">
                  <c:v>736.35214048120361</c:v>
                </c:pt>
                <c:pt idx="14">
                  <c:v>690.83819249745818</c:v>
                </c:pt>
                <c:pt idx="15">
                  <c:v>663.22043977741464</c:v>
                </c:pt>
                <c:pt idx="16">
                  <c:v>633.11449504259019</c:v>
                </c:pt>
                <c:pt idx="17">
                  <c:v>606.14692637303017</c:v>
                </c:pt>
                <c:pt idx="18">
                  <c:v>581.7130336963404</c:v>
                </c:pt>
                <c:pt idx="19">
                  <c:v>561.36246840730416</c:v>
                </c:pt>
                <c:pt idx="20">
                  <c:v>542.43848157280945</c:v>
                </c:pt>
                <c:pt idx="21">
                  <c:v>530.0412285544412</c:v>
                </c:pt>
                <c:pt idx="22">
                  <c:v>518.08564008606606</c:v>
                </c:pt>
                <c:pt idx="23">
                  <c:v>504.87788583620352</c:v>
                </c:pt>
                <c:pt idx="24">
                  <c:v>492.13270246010143</c:v>
                </c:pt>
                <c:pt idx="25">
                  <c:v>481.26814311658256</c:v>
                </c:pt>
                <c:pt idx="26">
                  <c:v>474.95112091194187</c:v>
                </c:pt>
                <c:pt idx="27">
                  <c:v>464.33151107081977</c:v>
                </c:pt>
                <c:pt idx="28">
                  <c:v>457.95281836415165</c:v>
                </c:pt>
                <c:pt idx="29">
                  <c:v>448.81704404299302</c:v>
                </c:pt>
                <c:pt idx="30">
                  <c:v>442.30672275195479</c:v>
                </c:pt>
                <c:pt idx="31">
                  <c:v>434.4207588873403</c:v>
                </c:pt>
                <c:pt idx="32">
                  <c:v>430.22323137285019</c:v>
                </c:pt>
                <c:pt idx="33">
                  <c:v>425.8365427065894</c:v>
                </c:pt>
                <c:pt idx="34">
                  <c:v>420.03995759666839</c:v>
                </c:pt>
                <c:pt idx="35">
                  <c:v>416.5036009430176</c:v>
                </c:pt>
                <c:pt idx="36">
                  <c:v>410.36142700857135</c:v>
                </c:pt>
                <c:pt idx="37">
                  <c:v>406.42870780124343</c:v>
                </c:pt>
                <c:pt idx="38">
                  <c:v>404.65741164618129</c:v>
                </c:pt>
                <c:pt idx="39">
                  <c:v>401.48100146394552</c:v>
                </c:pt>
                <c:pt idx="40">
                  <c:v>396.91243553966484</c:v>
                </c:pt>
                <c:pt idx="41">
                  <c:v>393.31046336521001</c:v>
                </c:pt>
                <c:pt idx="42">
                  <c:v>390.66623412722572</c:v>
                </c:pt>
                <c:pt idx="43">
                  <c:v>388.98117266190729</c:v>
                </c:pt>
                <c:pt idx="44">
                  <c:v>385.90408563528513</c:v>
                </c:pt>
                <c:pt idx="45">
                  <c:v>383.79070385598936</c:v>
                </c:pt>
                <c:pt idx="46">
                  <c:v>382.65281709507104</c:v>
                </c:pt>
                <c:pt idx="47">
                  <c:v>378.92493910331882</c:v>
                </c:pt>
                <c:pt idx="48">
                  <c:v>377.36859747948904</c:v>
                </c:pt>
                <c:pt idx="49">
                  <c:v>375.60874559729973</c:v>
                </c:pt>
                <c:pt idx="50">
                  <c:v>373.64405091047507</c:v>
                </c:pt>
                <c:pt idx="51">
                  <c:v>372.69799986808704</c:v>
                </c:pt>
                <c:pt idx="52">
                  <c:v>371.56307509463505</c:v>
                </c:pt>
                <c:pt idx="53">
                  <c:v>367.74391985104074</c:v>
                </c:pt>
                <c:pt idx="54">
                  <c:v>366.20256246319354</c:v>
                </c:pt>
                <c:pt idx="55">
                  <c:v>364.46548507820211</c:v>
                </c:pt>
                <c:pt idx="56">
                  <c:v>363.81368884596822</c:v>
                </c:pt>
                <c:pt idx="57">
                  <c:v>361.68953056043011</c:v>
                </c:pt>
                <c:pt idx="58">
                  <c:v>360.67323228964995</c:v>
                </c:pt>
                <c:pt idx="59">
                  <c:v>359.47816471730789</c:v>
                </c:pt>
                <c:pt idx="60">
                  <c:v>358.10128463470295</c:v>
                </c:pt>
                <c:pt idx="61">
                  <c:v>357.90393215694326</c:v>
                </c:pt>
                <c:pt idx="62">
                  <c:v>356.17080050293237</c:v>
                </c:pt>
                <c:pt idx="63">
                  <c:v>355.64737730470205</c:v>
                </c:pt>
                <c:pt idx="64">
                  <c:v>354.96619354218018</c:v>
                </c:pt>
                <c:pt idx="65">
                  <c:v>354.12430500134576</c:v>
                </c:pt>
                <c:pt idx="66">
                  <c:v>353.11839796157693</c:v>
                </c:pt>
                <c:pt idx="67">
                  <c:v>351.94474587260061</c:v>
                </c:pt>
                <c:pt idx="68">
                  <c:v>350.59915865138998</c:v>
                </c:pt>
                <c:pt idx="69">
                  <c:v>350.61267490790243</c:v>
                </c:pt>
                <c:pt idx="70">
                  <c:v>350.49468984241344</c:v>
                </c:pt>
                <c:pt idx="71">
                  <c:v>350.24265710550452</c:v>
                </c:pt>
                <c:pt idx="72">
                  <c:v>349.85377284705226</c:v>
                </c:pt>
                <c:pt idx="73">
                  <c:v>349.32494752961838</c:v>
                </c:pt>
                <c:pt idx="74">
                  <c:v>348.65277343527913</c:v>
                </c:pt>
                <c:pt idx="75">
                  <c:v>347.83348704050286</c:v>
                </c:pt>
                <c:pt idx="76">
                  <c:v>346.86292524009252</c:v>
                </c:pt>
                <c:pt idx="77">
                  <c:v>347.4922988841974</c:v>
                </c:pt>
                <c:pt idx="78">
                  <c:v>346.23840321776794</c:v>
                </c:pt>
                <c:pt idx="79">
                  <c:v>346.63934503660113</c:v>
                </c:pt>
                <c:pt idx="80">
                  <c:v>345.08625375683079</c:v>
                </c:pt>
                <c:pt idx="81">
                  <c:v>345.24671756163269</c:v>
                </c:pt>
                <c:pt idx="82">
                  <c:v>345.2985648908417</c:v>
                </c:pt>
                <c:pt idx="83">
                  <c:v>343.28070439261978</c:v>
                </c:pt>
                <c:pt idx="84">
                  <c:v>343.07064199149795</c:v>
                </c:pt>
                <c:pt idx="85">
                  <c:v>342.74188754294511</c:v>
                </c:pt>
                <c:pt idx="86">
                  <c:v>342.29092079636115</c:v>
                </c:pt>
                <c:pt idx="87">
                  <c:v>343.82804060462394</c:v>
                </c:pt>
                <c:pt idx="88">
                  <c:v>343.16412014259942</c:v>
                </c:pt>
                <c:pt idx="89">
                  <c:v>342.36744014881833</c:v>
                </c:pt>
                <c:pt idx="90">
                  <c:v>341.43312395597769</c:v>
                </c:pt>
                <c:pt idx="91">
                  <c:v>342.64321355699724</c:v>
                </c:pt>
                <c:pt idx="92">
                  <c:v>341.46900028371465</c:v>
                </c:pt>
                <c:pt idx="93">
                  <c:v>340.14229524584243</c:v>
                </c:pt>
                <c:pt idx="94">
                  <c:v>341.09161509963138</c:v>
                </c:pt>
                <c:pt idx="95">
                  <c:v>339.49880304703856</c:v>
                </c:pt>
                <c:pt idx="96">
                  <c:v>340.27439713448564</c:v>
                </c:pt>
                <c:pt idx="97">
                  <c:v>340.98144832433098</c:v>
                </c:pt>
                <c:pt idx="98">
                  <c:v>338.9858192586363</c:v>
                </c:pt>
                <c:pt idx="99">
                  <c:v>339.50286450883192</c:v>
                </c:pt>
                <c:pt idx="100">
                  <c:v>337.18806210130737</c:v>
                </c:pt>
                <c:pt idx="101">
                  <c:v>337.50010585814482</c:v>
                </c:pt>
                <c:pt idx="102">
                  <c:v>337.73125014234603</c:v>
                </c:pt>
                <c:pt idx="103">
                  <c:v>337.87912994601498</c:v>
                </c:pt>
                <c:pt idx="104">
                  <c:v>337.94120137522782</c:v>
                </c:pt>
                <c:pt idx="105">
                  <c:v>337.91472254759884</c:v>
                </c:pt>
                <c:pt idx="106">
                  <c:v>337.79673177870058</c:v>
                </c:pt>
                <c:pt idx="107">
                  <c:v>337.58402257278209</c:v>
                </c:pt>
                <c:pt idx="108">
                  <c:v>337.27311482770136</c:v>
                </c:pt>
                <c:pt idx="109">
                  <c:v>336.86022153110241</c:v>
                </c:pt>
                <c:pt idx="110">
                  <c:v>336.34121005630226</c:v>
                </c:pt>
                <c:pt idx="111">
                  <c:v>335.71155695087396</c:v>
                </c:pt>
                <c:pt idx="112">
                  <c:v>338.53266247146951</c:v>
                </c:pt>
                <c:pt idx="113">
                  <c:v>337.7576806234751</c:v>
                </c:pt>
                <c:pt idx="114">
                  <c:v>336.86110625985685</c:v>
                </c:pt>
                <c:pt idx="115">
                  <c:v>339.62226286854417</c:v>
                </c:pt>
                <c:pt idx="116">
                  <c:v>334.67813545543055</c:v>
                </c:pt>
                <c:pt idx="117">
                  <c:v>341.29760869189505</c:v>
                </c:pt>
                <c:pt idx="118">
                  <c:v>340.0761698982601</c:v>
                </c:pt>
                <c:pt idx="119">
                  <c:v>338.71146004418534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7-4442-A03E-C0E7EF826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'EX6'!$C$4:$C$123</c:f>
              <c:numCache>
                <c:formatCode>General</c:formatCode>
                <c:ptCount val="120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260</c:v>
                </c:pt>
                <c:pt idx="19">
                  <c:v>270</c:v>
                </c:pt>
                <c:pt idx="20">
                  <c:v>280</c:v>
                </c:pt>
                <c:pt idx="21">
                  <c:v>290</c:v>
                </c:pt>
                <c:pt idx="22">
                  <c:v>300</c:v>
                </c:pt>
                <c:pt idx="23">
                  <c:v>310</c:v>
                </c:pt>
                <c:pt idx="24">
                  <c:v>320</c:v>
                </c:pt>
                <c:pt idx="25">
                  <c:v>330</c:v>
                </c:pt>
                <c:pt idx="26">
                  <c:v>340</c:v>
                </c:pt>
                <c:pt idx="27">
                  <c:v>350</c:v>
                </c:pt>
                <c:pt idx="28">
                  <c:v>360</c:v>
                </c:pt>
                <c:pt idx="29">
                  <c:v>370</c:v>
                </c:pt>
                <c:pt idx="30">
                  <c:v>380</c:v>
                </c:pt>
                <c:pt idx="31">
                  <c:v>390</c:v>
                </c:pt>
                <c:pt idx="32">
                  <c:v>400</c:v>
                </c:pt>
                <c:pt idx="33">
                  <c:v>410</c:v>
                </c:pt>
                <c:pt idx="34">
                  <c:v>420</c:v>
                </c:pt>
                <c:pt idx="35">
                  <c:v>430</c:v>
                </c:pt>
                <c:pt idx="36">
                  <c:v>440</c:v>
                </c:pt>
                <c:pt idx="37">
                  <c:v>450</c:v>
                </c:pt>
                <c:pt idx="38">
                  <c:v>460</c:v>
                </c:pt>
                <c:pt idx="39">
                  <c:v>470</c:v>
                </c:pt>
                <c:pt idx="40">
                  <c:v>480</c:v>
                </c:pt>
                <c:pt idx="41">
                  <c:v>490</c:v>
                </c:pt>
                <c:pt idx="42">
                  <c:v>500</c:v>
                </c:pt>
                <c:pt idx="43">
                  <c:v>510</c:v>
                </c:pt>
                <c:pt idx="44">
                  <c:v>520</c:v>
                </c:pt>
                <c:pt idx="45">
                  <c:v>530</c:v>
                </c:pt>
                <c:pt idx="46">
                  <c:v>540</c:v>
                </c:pt>
                <c:pt idx="47">
                  <c:v>550</c:v>
                </c:pt>
                <c:pt idx="48">
                  <c:v>560</c:v>
                </c:pt>
                <c:pt idx="49">
                  <c:v>570</c:v>
                </c:pt>
                <c:pt idx="50">
                  <c:v>580</c:v>
                </c:pt>
                <c:pt idx="51">
                  <c:v>590</c:v>
                </c:pt>
                <c:pt idx="52">
                  <c:v>600</c:v>
                </c:pt>
                <c:pt idx="53">
                  <c:v>610</c:v>
                </c:pt>
                <c:pt idx="54">
                  <c:v>620</c:v>
                </c:pt>
                <c:pt idx="55">
                  <c:v>630</c:v>
                </c:pt>
                <c:pt idx="56">
                  <c:v>640</c:v>
                </c:pt>
                <c:pt idx="57">
                  <c:v>650</c:v>
                </c:pt>
                <c:pt idx="58">
                  <c:v>660</c:v>
                </c:pt>
                <c:pt idx="59">
                  <c:v>670</c:v>
                </c:pt>
                <c:pt idx="60">
                  <c:v>680</c:v>
                </c:pt>
                <c:pt idx="61">
                  <c:v>690</c:v>
                </c:pt>
                <c:pt idx="62">
                  <c:v>700</c:v>
                </c:pt>
                <c:pt idx="63">
                  <c:v>710</c:v>
                </c:pt>
                <c:pt idx="64">
                  <c:v>720</c:v>
                </c:pt>
                <c:pt idx="65">
                  <c:v>730</c:v>
                </c:pt>
                <c:pt idx="66">
                  <c:v>740</c:v>
                </c:pt>
                <c:pt idx="67">
                  <c:v>750</c:v>
                </c:pt>
                <c:pt idx="68">
                  <c:v>760</c:v>
                </c:pt>
                <c:pt idx="69">
                  <c:v>770</c:v>
                </c:pt>
                <c:pt idx="70">
                  <c:v>780</c:v>
                </c:pt>
                <c:pt idx="71">
                  <c:v>790</c:v>
                </c:pt>
                <c:pt idx="72">
                  <c:v>800</c:v>
                </c:pt>
                <c:pt idx="73">
                  <c:v>810</c:v>
                </c:pt>
                <c:pt idx="74">
                  <c:v>820</c:v>
                </c:pt>
                <c:pt idx="75">
                  <c:v>830</c:v>
                </c:pt>
                <c:pt idx="76">
                  <c:v>840</c:v>
                </c:pt>
                <c:pt idx="77">
                  <c:v>850</c:v>
                </c:pt>
                <c:pt idx="78">
                  <c:v>860</c:v>
                </c:pt>
                <c:pt idx="79">
                  <c:v>870</c:v>
                </c:pt>
                <c:pt idx="80">
                  <c:v>880</c:v>
                </c:pt>
                <c:pt idx="81">
                  <c:v>890</c:v>
                </c:pt>
                <c:pt idx="82">
                  <c:v>900</c:v>
                </c:pt>
                <c:pt idx="83">
                  <c:v>910</c:v>
                </c:pt>
                <c:pt idx="84">
                  <c:v>920</c:v>
                </c:pt>
                <c:pt idx="85">
                  <c:v>930</c:v>
                </c:pt>
                <c:pt idx="86">
                  <c:v>940</c:v>
                </c:pt>
                <c:pt idx="87">
                  <c:v>950</c:v>
                </c:pt>
                <c:pt idx="88">
                  <c:v>960</c:v>
                </c:pt>
                <c:pt idx="89">
                  <c:v>970</c:v>
                </c:pt>
                <c:pt idx="90">
                  <c:v>980</c:v>
                </c:pt>
                <c:pt idx="91">
                  <c:v>990</c:v>
                </c:pt>
                <c:pt idx="92">
                  <c:v>1000</c:v>
                </c:pt>
                <c:pt idx="93">
                  <c:v>1010</c:v>
                </c:pt>
                <c:pt idx="94">
                  <c:v>1020</c:v>
                </c:pt>
                <c:pt idx="95">
                  <c:v>1030</c:v>
                </c:pt>
                <c:pt idx="96">
                  <c:v>1040</c:v>
                </c:pt>
                <c:pt idx="97">
                  <c:v>1050</c:v>
                </c:pt>
                <c:pt idx="98">
                  <c:v>1060</c:v>
                </c:pt>
                <c:pt idx="99">
                  <c:v>1070</c:v>
                </c:pt>
                <c:pt idx="100">
                  <c:v>1080</c:v>
                </c:pt>
                <c:pt idx="101">
                  <c:v>1090</c:v>
                </c:pt>
                <c:pt idx="102">
                  <c:v>1100</c:v>
                </c:pt>
                <c:pt idx="103">
                  <c:v>1110</c:v>
                </c:pt>
                <c:pt idx="104">
                  <c:v>1120</c:v>
                </c:pt>
                <c:pt idx="105">
                  <c:v>1130</c:v>
                </c:pt>
                <c:pt idx="106">
                  <c:v>1140</c:v>
                </c:pt>
                <c:pt idx="107">
                  <c:v>1150</c:v>
                </c:pt>
                <c:pt idx="108">
                  <c:v>1160</c:v>
                </c:pt>
                <c:pt idx="109">
                  <c:v>1170</c:v>
                </c:pt>
                <c:pt idx="110">
                  <c:v>1180</c:v>
                </c:pt>
                <c:pt idx="111">
                  <c:v>1190</c:v>
                </c:pt>
                <c:pt idx="112">
                  <c:v>1200</c:v>
                </c:pt>
                <c:pt idx="113">
                  <c:v>1210</c:v>
                </c:pt>
                <c:pt idx="114">
                  <c:v>1220</c:v>
                </c:pt>
                <c:pt idx="115">
                  <c:v>1230</c:v>
                </c:pt>
                <c:pt idx="116">
                  <c:v>1240</c:v>
                </c:pt>
                <c:pt idx="117">
                  <c:v>1250</c:v>
                </c:pt>
                <c:pt idx="118">
                  <c:v>1260</c:v>
                </c:pt>
                <c:pt idx="119">
                  <c:v>1270</c:v>
                </c:pt>
              </c:numCache>
            </c:numRef>
          </c:xVal>
          <c:yVal>
            <c:numRef>
              <c:f>'EX6'!$F$4:$F$123</c:f>
              <c:numCache>
                <c:formatCode>General</c:formatCode>
                <c:ptCount val="120"/>
                <c:pt idx="0">
                  <c:v>333</c:v>
                </c:pt>
                <c:pt idx="1">
                  <c:v>333</c:v>
                </c:pt>
                <c:pt idx="2">
                  <c:v>333</c:v>
                </c:pt>
                <c:pt idx="3">
                  <c:v>333</c:v>
                </c:pt>
                <c:pt idx="4">
                  <c:v>333</c:v>
                </c:pt>
                <c:pt idx="5">
                  <c:v>333</c:v>
                </c:pt>
                <c:pt idx="6">
                  <c:v>333</c:v>
                </c:pt>
                <c:pt idx="7">
                  <c:v>333</c:v>
                </c:pt>
                <c:pt idx="8">
                  <c:v>333</c:v>
                </c:pt>
                <c:pt idx="9">
                  <c:v>333</c:v>
                </c:pt>
                <c:pt idx="10">
                  <c:v>333</c:v>
                </c:pt>
                <c:pt idx="11">
                  <c:v>333</c:v>
                </c:pt>
                <c:pt idx="12">
                  <c:v>333</c:v>
                </c:pt>
                <c:pt idx="13">
                  <c:v>333</c:v>
                </c:pt>
                <c:pt idx="14">
                  <c:v>333</c:v>
                </c:pt>
                <c:pt idx="15">
                  <c:v>333</c:v>
                </c:pt>
                <c:pt idx="16">
                  <c:v>333</c:v>
                </c:pt>
                <c:pt idx="17">
                  <c:v>333</c:v>
                </c:pt>
                <c:pt idx="18">
                  <c:v>333</c:v>
                </c:pt>
                <c:pt idx="19">
                  <c:v>333</c:v>
                </c:pt>
                <c:pt idx="20">
                  <c:v>333</c:v>
                </c:pt>
                <c:pt idx="21">
                  <c:v>333</c:v>
                </c:pt>
                <c:pt idx="22">
                  <c:v>333</c:v>
                </c:pt>
                <c:pt idx="23">
                  <c:v>333</c:v>
                </c:pt>
                <c:pt idx="24">
                  <c:v>333</c:v>
                </c:pt>
                <c:pt idx="25">
                  <c:v>333</c:v>
                </c:pt>
                <c:pt idx="26">
                  <c:v>333</c:v>
                </c:pt>
                <c:pt idx="27">
                  <c:v>333</c:v>
                </c:pt>
                <c:pt idx="28">
                  <c:v>333</c:v>
                </c:pt>
                <c:pt idx="29">
                  <c:v>333</c:v>
                </c:pt>
                <c:pt idx="30">
                  <c:v>333</c:v>
                </c:pt>
                <c:pt idx="31">
                  <c:v>333</c:v>
                </c:pt>
                <c:pt idx="32">
                  <c:v>333</c:v>
                </c:pt>
                <c:pt idx="33">
                  <c:v>333</c:v>
                </c:pt>
                <c:pt idx="34">
                  <c:v>333</c:v>
                </c:pt>
                <c:pt idx="35">
                  <c:v>333</c:v>
                </c:pt>
                <c:pt idx="36">
                  <c:v>333</c:v>
                </c:pt>
                <c:pt idx="37">
                  <c:v>333</c:v>
                </c:pt>
                <c:pt idx="38">
                  <c:v>333</c:v>
                </c:pt>
                <c:pt idx="39">
                  <c:v>333</c:v>
                </c:pt>
                <c:pt idx="40">
                  <c:v>333</c:v>
                </c:pt>
                <c:pt idx="41">
                  <c:v>333</c:v>
                </c:pt>
                <c:pt idx="42">
                  <c:v>333</c:v>
                </c:pt>
                <c:pt idx="43">
                  <c:v>333</c:v>
                </c:pt>
                <c:pt idx="44">
                  <c:v>333</c:v>
                </c:pt>
                <c:pt idx="45">
                  <c:v>333</c:v>
                </c:pt>
                <c:pt idx="46">
                  <c:v>333</c:v>
                </c:pt>
                <c:pt idx="47">
                  <c:v>333</c:v>
                </c:pt>
                <c:pt idx="48">
                  <c:v>333</c:v>
                </c:pt>
                <c:pt idx="49">
                  <c:v>333</c:v>
                </c:pt>
                <c:pt idx="50">
                  <c:v>333</c:v>
                </c:pt>
                <c:pt idx="51">
                  <c:v>333</c:v>
                </c:pt>
                <c:pt idx="52">
                  <c:v>333</c:v>
                </c:pt>
                <c:pt idx="53">
                  <c:v>333</c:v>
                </c:pt>
                <c:pt idx="54">
                  <c:v>333</c:v>
                </c:pt>
                <c:pt idx="55">
                  <c:v>333</c:v>
                </c:pt>
                <c:pt idx="56">
                  <c:v>333</c:v>
                </c:pt>
                <c:pt idx="57">
                  <c:v>333</c:v>
                </c:pt>
                <c:pt idx="58">
                  <c:v>333</c:v>
                </c:pt>
                <c:pt idx="59">
                  <c:v>333</c:v>
                </c:pt>
                <c:pt idx="60">
                  <c:v>333</c:v>
                </c:pt>
                <c:pt idx="61">
                  <c:v>333</c:v>
                </c:pt>
                <c:pt idx="62">
                  <c:v>333</c:v>
                </c:pt>
                <c:pt idx="63">
                  <c:v>333</c:v>
                </c:pt>
                <c:pt idx="64">
                  <c:v>333</c:v>
                </c:pt>
                <c:pt idx="65">
                  <c:v>333</c:v>
                </c:pt>
                <c:pt idx="66">
                  <c:v>333</c:v>
                </c:pt>
                <c:pt idx="67">
                  <c:v>333</c:v>
                </c:pt>
                <c:pt idx="68">
                  <c:v>333</c:v>
                </c:pt>
                <c:pt idx="69">
                  <c:v>333</c:v>
                </c:pt>
                <c:pt idx="70">
                  <c:v>333</c:v>
                </c:pt>
                <c:pt idx="71">
                  <c:v>333</c:v>
                </c:pt>
                <c:pt idx="72">
                  <c:v>333</c:v>
                </c:pt>
                <c:pt idx="73">
                  <c:v>333</c:v>
                </c:pt>
                <c:pt idx="74">
                  <c:v>333</c:v>
                </c:pt>
                <c:pt idx="75">
                  <c:v>333</c:v>
                </c:pt>
                <c:pt idx="76">
                  <c:v>333</c:v>
                </c:pt>
                <c:pt idx="77">
                  <c:v>333</c:v>
                </c:pt>
                <c:pt idx="78">
                  <c:v>333</c:v>
                </c:pt>
                <c:pt idx="79">
                  <c:v>333</c:v>
                </c:pt>
                <c:pt idx="80">
                  <c:v>333</c:v>
                </c:pt>
                <c:pt idx="81">
                  <c:v>333</c:v>
                </c:pt>
                <c:pt idx="82">
                  <c:v>333</c:v>
                </c:pt>
                <c:pt idx="83">
                  <c:v>333</c:v>
                </c:pt>
                <c:pt idx="84">
                  <c:v>333</c:v>
                </c:pt>
                <c:pt idx="85">
                  <c:v>333</c:v>
                </c:pt>
                <c:pt idx="86">
                  <c:v>333</c:v>
                </c:pt>
                <c:pt idx="87">
                  <c:v>333</c:v>
                </c:pt>
                <c:pt idx="88">
                  <c:v>333</c:v>
                </c:pt>
                <c:pt idx="89">
                  <c:v>333</c:v>
                </c:pt>
                <c:pt idx="90">
                  <c:v>333</c:v>
                </c:pt>
                <c:pt idx="91">
                  <c:v>333</c:v>
                </c:pt>
                <c:pt idx="92">
                  <c:v>333</c:v>
                </c:pt>
                <c:pt idx="93">
                  <c:v>333</c:v>
                </c:pt>
                <c:pt idx="94">
                  <c:v>333</c:v>
                </c:pt>
                <c:pt idx="95">
                  <c:v>333</c:v>
                </c:pt>
                <c:pt idx="96">
                  <c:v>333</c:v>
                </c:pt>
                <c:pt idx="97">
                  <c:v>333</c:v>
                </c:pt>
                <c:pt idx="98">
                  <c:v>333</c:v>
                </c:pt>
                <c:pt idx="99">
                  <c:v>333</c:v>
                </c:pt>
                <c:pt idx="100">
                  <c:v>333</c:v>
                </c:pt>
                <c:pt idx="101">
                  <c:v>333</c:v>
                </c:pt>
                <c:pt idx="102">
                  <c:v>333</c:v>
                </c:pt>
                <c:pt idx="103">
                  <c:v>333</c:v>
                </c:pt>
                <c:pt idx="104">
                  <c:v>333</c:v>
                </c:pt>
                <c:pt idx="105">
                  <c:v>333</c:v>
                </c:pt>
                <c:pt idx="106">
                  <c:v>333</c:v>
                </c:pt>
                <c:pt idx="107">
                  <c:v>333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333</c:v>
                </c:pt>
                <c:pt idx="113">
                  <c:v>333</c:v>
                </c:pt>
                <c:pt idx="114">
                  <c:v>333</c:v>
                </c:pt>
                <c:pt idx="115">
                  <c:v>333</c:v>
                </c:pt>
                <c:pt idx="116">
                  <c:v>333</c:v>
                </c:pt>
                <c:pt idx="117">
                  <c:v>333</c:v>
                </c:pt>
                <c:pt idx="118">
                  <c:v>333</c:v>
                </c:pt>
                <c:pt idx="119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0-4BE4-8D59-46B865CA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83519"/>
        <c:axId val="559085183"/>
      </c:scatterChart>
      <c:valAx>
        <c:axId val="55908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085183"/>
        <c:crosses val="autoZero"/>
        <c:crossBetween val="midCat"/>
      </c:valAx>
      <c:valAx>
        <c:axId val="5590851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08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Expansão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'Q3'!$D$7:$D$18</c:f>
              <c:numCache>
                <c:formatCode>General</c:formatCode>
                <c:ptCount val="12"/>
                <c:pt idx="0">
                  <c:v>22.7</c:v>
                </c:pt>
                <c:pt idx="1">
                  <c:v>22.7</c:v>
                </c:pt>
                <c:pt idx="2">
                  <c:v>22.8</c:v>
                </c:pt>
                <c:pt idx="3">
                  <c:v>23.2</c:v>
                </c:pt>
                <c:pt idx="4">
                  <c:v>24.7</c:v>
                </c:pt>
                <c:pt idx="5">
                  <c:v>28.1</c:v>
                </c:pt>
                <c:pt idx="6">
                  <c:v>33.9</c:v>
                </c:pt>
                <c:pt idx="7">
                  <c:v>41.6</c:v>
                </c:pt>
                <c:pt idx="8">
                  <c:v>51</c:v>
                </c:pt>
                <c:pt idx="9">
                  <c:v>62.1</c:v>
                </c:pt>
                <c:pt idx="10">
                  <c:v>73.3</c:v>
                </c:pt>
                <c:pt idx="11">
                  <c:v>89</c:v>
                </c:pt>
              </c:numCache>
            </c:numRef>
          </c:xVal>
          <c:yVal>
            <c:numRef>
              <c:f>'Q3'!$F$7:$F$18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0.09</c:v>
                </c:pt>
                <c:pt idx="3">
                  <c:v>0.13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0.41</c:v>
                </c:pt>
                <c:pt idx="11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42-408F-8823-A87224AC5F1D}"/>
            </c:ext>
          </c:extLst>
        </c:ser>
        <c:ser>
          <c:idx val="1"/>
          <c:order val="1"/>
          <c:tx>
            <c:v>Arrefecimento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'Q3'!$H$7:$H$134</c:f>
              <c:numCache>
                <c:formatCode>0.0</c:formatCode>
                <c:ptCount val="128"/>
                <c:pt idx="0">
                  <c:v>111.2</c:v>
                </c:pt>
                <c:pt idx="1">
                  <c:v>112.4</c:v>
                </c:pt>
                <c:pt idx="2">
                  <c:v>113.2</c:v>
                </c:pt>
                <c:pt idx="3">
                  <c:v>114.1</c:v>
                </c:pt>
                <c:pt idx="4">
                  <c:v>114.8</c:v>
                </c:pt>
                <c:pt idx="5">
                  <c:v>115.3</c:v>
                </c:pt>
                <c:pt idx="6">
                  <c:v>115.6</c:v>
                </c:pt>
                <c:pt idx="7">
                  <c:v>115.6</c:v>
                </c:pt>
                <c:pt idx="8">
                  <c:v>115.3</c:v>
                </c:pt>
                <c:pt idx="9">
                  <c:v>114.7</c:v>
                </c:pt>
                <c:pt idx="10">
                  <c:v>113.7</c:v>
                </c:pt>
                <c:pt idx="11">
                  <c:v>112.4</c:v>
                </c:pt>
                <c:pt idx="12">
                  <c:v>110.8</c:v>
                </c:pt>
                <c:pt idx="13">
                  <c:v>109.2</c:v>
                </c:pt>
                <c:pt idx="14">
                  <c:v>107.2</c:v>
                </c:pt>
                <c:pt idx="15">
                  <c:v>105.3</c:v>
                </c:pt>
                <c:pt idx="16">
                  <c:v>103.2</c:v>
                </c:pt>
                <c:pt idx="17">
                  <c:v>101.2</c:v>
                </c:pt>
                <c:pt idx="18">
                  <c:v>98.9</c:v>
                </c:pt>
                <c:pt idx="19">
                  <c:v>96.8</c:v>
                </c:pt>
                <c:pt idx="20">
                  <c:v>94.5</c:v>
                </c:pt>
                <c:pt idx="21">
                  <c:v>92.4</c:v>
                </c:pt>
                <c:pt idx="22">
                  <c:v>90.1</c:v>
                </c:pt>
                <c:pt idx="23">
                  <c:v>88.2</c:v>
                </c:pt>
                <c:pt idx="24">
                  <c:v>86.1</c:v>
                </c:pt>
                <c:pt idx="25">
                  <c:v>84</c:v>
                </c:pt>
                <c:pt idx="26">
                  <c:v>81.900000000000006</c:v>
                </c:pt>
                <c:pt idx="27">
                  <c:v>79.900000000000006</c:v>
                </c:pt>
                <c:pt idx="28">
                  <c:v>77.900000000000006</c:v>
                </c:pt>
                <c:pt idx="29">
                  <c:v>76.2</c:v>
                </c:pt>
                <c:pt idx="30">
                  <c:v>74.5</c:v>
                </c:pt>
                <c:pt idx="31">
                  <c:v>72.7</c:v>
                </c:pt>
                <c:pt idx="32">
                  <c:v>70.900000000000006</c:v>
                </c:pt>
                <c:pt idx="33">
                  <c:v>69.2</c:v>
                </c:pt>
                <c:pt idx="34">
                  <c:v>67.8</c:v>
                </c:pt>
                <c:pt idx="35">
                  <c:v>66.099999999999994</c:v>
                </c:pt>
                <c:pt idx="36">
                  <c:v>64.7</c:v>
                </c:pt>
                <c:pt idx="37">
                  <c:v>63.1</c:v>
                </c:pt>
                <c:pt idx="38">
                  <c:v>61.7</c:v>
                </c:pt>
                <c:pt idx="39">
                  <c:v>60.2</c:v>
                </c:pt>
                <c:pt idx="40">
                  <c:v>59</c:v>
                </c:pt>
                <c:pt idx="41">
                  <c:v>57.8</c:v>
                </c:pt>
                <c:pt idx="42">
                  <c:v>56.5</c:v>
                </c:pt>
                <c:pt idx="43">
                  <c:v>55.4</c:v>
                </c:pt>
                <c:pt idx="44">
                  <c:v>54.1</c:v>
                </c:pt>
                <c:pt idx="45">
                  <c:v>53</c:v>
                </c:pt>
                <c:pt idx="46">
                  <c:v>52.1</c:v>
                </c:pt>
                <c:pt idx="47">
                  <c:v>51.1</c:v>
                </c:pt>
                <c:pt idx="48">
                  <c:v>50</c:v>
                </c:pt>
                <c:pt idx="49">
                  <c:v>49</c:v>
                </c:pt>
                <c:pt idx="50">
                  <c:v>48.1</c:v>
                </c:pt>
                <c:pt idx="51">
                  <c:v>47.3</c:v>
                </c:pt>
                <c:pt idx="52">
                  <c:v>46.4</c:v>
                </c:pt>
                <c:pt idx="53">
                  <c:v>45.6</c:v>
                </c:pt>
                <c:pt idx="54">
                  <c:v>44.9</c:v>
                </c:pt>
                <c:pt idx="55">
                  <c:v>44</c:v>
                </c:pt>
                <c:pt idx="56">
                  <c:v>43.3</c:v>
                </c:pt>
                <c:pt idx="57">
                  <c:v>42.6</c:v>
                </c:pt>
                <c:pt idx="58">
                  <c:v>41.9</c:v>
                </c:pt>
                <c:pt idx="59">
                  <c:v>41.3</c:v>
                </c:pt>
                <c:pt idx="60">
                  <c:v>40.700000000000003</c:v>
                </c:pt>
                <c:pt idx="61">
                  <c:v>39.9</c:v>
                </c:pt>
                <c:pt idx="62">
                  <c:v>39.299999999999997</c:v>
                </c:pt>
                <c:pt idx="63">
                  <c:v>38.700000000000003</c:v>
                </c:pt>
                <c:pt idx="64">
                  <c:v>38.200000000000003</c:v>
                </c:pt>
                <c:pt idx="65">
                  <c:v>37.6</c:v>
                </c:pt>
                <c:pt idx="66">
                  <c:v>37.1</c:v>
                </c:pt>
                <c:pt idx="67">
                  <c:v>36.6</c:v>
                </c:pt>
                <c:pt idx="68">
                  <c:v>36.1</c:v>
                </c:pt>
                <c:pt idx="69">
                  <c:v>35.700000000000003</c:v>
                </c:pt>
                <c:pt idx="70">
                  <c:v>35.200000000000003</c:v>
                </c:pt>
                <c:pt idx="71">
                  <c:v>34.799999999999997</c:v>
                </c:pt>
                <c:pt idx="72">
                  <c:v>34.4</c:v>
                </c:pt>
                <c:pt idx="73">
                  <c:v>34</c:v>
                </c:pt>
                <c:pt idx="74">
                  <c:v>33.6</c:v>
                </c:pt>
                <c:pt idx="75">
                  <c:v>33.200000000000003</c:v>
                </c:pt>
                <c:pt idx="76">
                  <c:v>32.799999999999997</c:v>
                </c:pt>
                <c:pt idx="77">
                  <c:v>32.5</c:v>
                </c:pt>
                <c:pt idx="78">
                  <c:v>32.200000000000003</c:v>
                </c:pt>
                <c:pt idx="79">
                  <c:v>31.9</c:v>
                </c:pt>
                <c:pt idx="80">
                  <c:v>31.6</c:v>
                </c:pt>
                <c:pt idx="81">
                  <c:v>31.3</c:v>
                </c:pt>
                <c:pt idx="82">
                  <c:v>31</c:v>
                </c:pt>
                <c:pt idx="83">
                  <c:v>30.7</c:v>
                </c:pt>
                <c:pt idx="84">
                  <c:v>30.4</c:v>
                </c:pt>
                <c:pt idx="85">
                  <c:v>30.2</c:v>
                </c:pt>
                <c:pt idx="86">
                  <c:v>29.9</c:v>
                </c:pt>
                <c:pt idx="87">
                  <c:v>29.7</c:v>
                </c:pt>
                <c:pt idx="88">
                  <c:v>29.4</c:v>
                </c:pt>
                <c:pt idx="89">
                  <c:v>29.2</c:v>
                </c:pt>
                <c:pt idx="90">
                  <c:v>29</c:v>
                </c:pt>
                <c:pt idx="91">
                  <c:v>28.7</c:v>
                </c:pt>
                <c:pt idx="92">
                  <c:v>28.5</c:v>
                </c:pt>
                <c:pt idx="93">
                  <c:v>28.3</c:v>
                </c:pt>
                <c:pt idx="94">
                  <c:v>28.1</c:v>
                </c:pt>
                <c:pt idx="95">
                  <c:v>28</c:v>
                </c:pt>
                <c:pt idx="96">
                  <c:v>27.8</c:v>
                </c:pt>
                <c:pt idx="97">
                  <c:v>27.6</c:v>
                </c:pt>
                <c:pt idx="98">
                  <c:v>27.4</c:v>
                </c:pt>
                <c:pt idx="99">
                  <c:v>27.3</c:v>
                </c:pt>
                <c:pt idx="100">
                  <c:v>27.1</c:v>
                </c:pt>
                <c:pt idx="101">
                  <c:v>26.9</c:v>
                </c:pt>
                <c:pt idx="102">
                  <c:v>26.8</c:v>
                </c:pt>
                <c:pt idx="103">
                  <c:v>26.6</c:v>
                </c:pt>
                <c:pt idx="104">
                  <c:v>26.5</c:v>
                </c:pt>
                <c:pt idx="105">
                  <c:v>26.4</c:v>
                </c:pt>
                <c:pt idx="106">
                  <c:v>26.2</c:v>
                </c:pt>
                <c:pt idx="107">
                  <c:v>26.1</c:v>
                </c:pt>
                <c:pt idx="108">
                  <c:v>25.9</c:v>
                </c:pt>
                <c:pt idx="109">
                  <c:v>25.8</c:v>
                </c:pt>
                <c:pt idx="110">
                  <c:v>25.7</c:v>
                </c:pt>
                <c:pt idx="111">
                  <c:v>25.6</c:v>
                </c:pt>
                <c:pt idx="112">
                  <c:v>25.5</c:v>
                </c:pt>
                <c:pt idx="113">
                  <c:v>25.4</c:v>
                </c:pt>
                <c:pt idx="114">
                  <c:v>25.3</c:v>
                </c:pt>
                <c:pt idx="115">
                  <c:v>25.2</c:v>
                </c:pt>
                <c:pt idx="116">
                  <c:v>25.1</c:v>
                </c:pt>
                <c:pt idx="117">
                  <c:v>25</c:v>
                </c:pt>
                <c:pt idx="118">
                  <c:v>24.9</c:v>
                </c:pt>
                <c:pt idx="119">
                  <c:v>24.8</c:v>
                </c:pt>
                <c:pt idx="120">
                  <c:v>24.8</c:v>
                </c:pt>
                <c:pt idx="121">
                  <c:v>24.7</c:v>
                </c:pt>
                <c:pt idx="122">
                  <c:v>24.6</c:v>
                </c:pt>
                <c:pt idx="123">
                  <c:v>24.6</c:v>
                </c:pt>
                <c:pt idx="124">
                  <c:v>24.4</c:v>
                </c:pt>
                <c:pt idx="125">
                  <c:v>24.5</c:v>
                </c:pt>
                <c:pt idx="126">
                  <c:v>24.4</c:v>
                </c:pt>
                <c:pt idx="127">
                  <c:v>24.3</c:v>
                </c:pt>
              </c:numCache>
            </c:numRef>
          </c:xVal>
          <c:yVal>
            <c:numRef>
              <c:f>'Q3'!$J$7:$J$134</c:f>
              <c:numCache>
                <c:formatCode>0.00</c:formatCode>
                <c:ptCount val="128"/>
                <c:pt idx="0">
                  <c:v>0.5</c:v>
                </c:pt>
                <c:pt idx="1">
                  <c:v>0.47</c:v>
                </c:pt>
                <c:pt idx="2">
                  <c:v>0.45</c:v>
                </c:pt>
                <c:pt idx="3">
                  <c:v>0.42</c:v>
                </c:pt>
                <c:pt idx="4">
                  <c:v>0.4</c:v>
                </c:pt>
                <c:pt idx="5">
                  <c:v>0.38</c:v>
                </c:pt>
                <c:pt idx="6">
                  <c:v>0.36</c:v>
                </c:pt>
                <c:pt idx="7">
                  <c:v>0.35</c:v>
                </c:pt>
                <c:pt idx="8">
                  <c:v>0.33</c:v>
                </c:pt>
                <c:pt idx="9">
                  <c:v>0.32</c:v>
                </c:pt>
                <c:pt idx="10">
                  <c:v>0.3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0.26</c:v>
                </c:pt>
                <c:pt idx="14">
                  <c:v>0.25</c:v>
                </c:pt>
                <c:pt idx="15">
                  <c:v>0.24</c:v>
                </c:pt>
                <c:pt idx="16">
                  <c:v>0.23</c:v>
                </c:pt>
                <c:pt idx="17">
                  <c:v>0.22</c:v>
                </c:pt>
                <c:pt idx="18">
                  <c:v>0.21</c:v>
                </c:pt>
                <c:pt idx="19">
                  <c:v>0.2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0.17</c:v>
                </c:pt>
                <c:pt idx="24">
                  <c:v>0.16</c:v>
                </c:pt>
                <c:pt idx="25">
                  <c:v>0.16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42-408F-8823-A87224AC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96488"/>
        <c:axId val="988497144"/>
      </c:scatterChart>
      <c:valAx>
        <c:axId val="98849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8497144"/>
        <c:crosses val="autoZero"/>
        <c:crossBetween val="midCat"/>
      </c:valAx>
      <c:valAx>
        <c:axId val="98849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849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Alumínio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Expansão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'Q3'!$T$7:$T$25</c:f>
              <c:numCache>
                <c:formatCode>0.0</c:formatCode>
                <c:ptCount val="19"/>
                <c:pt idx="0">
                  <c:v>16.8</c:v>
                </c:pt>
                <c:pt idx="1">
                  <c:v>16.899999999999999</c:v>
                </c:pt>
                <c:pt idx="2">
                  <c:v>18.2</c:v>
                </c:pt>
                <c:pt idx="3">
                  <c:v>21.5</c:v>
                </c:pt>
                <c:pt idx="4">
                  <c:v>25.8</c:v>
                </c:pt>
                <c:pt idx="5">
                  <c:v>31</c:v>
                </c:pt>
                <c:pt idx="6">
                  <c:v>37.700000000000003</c:v>
                </c:pt>
                <c:pt idx="7">
                  <c:v>45.1</c:v>
                </c:pt>
                <c:pt idx="8">
                  <c:v>52</c:v>
                </c:pt>
                <c:pt idx="9">
                  <c:v>58.1</c:v>
                </c:pt>
                <c:pt idx="10">
                  <c:v>64.2</c:v>
                </c:pt>
                <c:pt idx="11">
                  <c:v>71.599999999999994</c:v>
                </c:pt>
                <c:pt idx="12">
                  <c:v>80.099999999999994</c:v>
                </c:pt>
                <c:pt idx="13">
                  <c:v>89.4</c:v>
                </c:pt>
                <c:pt idx="14">
                  <c:v>99.4</c:v>
                </c:pt>
                <c:pt idx="15">
                  <c:v>107.3</c:v>
                </c:pt>
                <c:pt idx="16">
                  <c:v>114.8</c:v>
                </c:pt>
                <c:pt idx="17">
                  <c:v>121.5</c:v>
                </c:pt>
                <c:pt idx="18">
                  <c:v>129.1</c:v>
                </c:pt>
              </c:numCache>
            </c:numRef>
          </c:xVal>
          <c:yVal>
            <c:numRef>
              <c:f>'Q3'!$V$7:$V$25</c:f>
              <c:numCache>
                <c:formatCode>0.00</c:formatCode>
                <c:ptCount val="1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C-41BD-AF5F-C437404BF7AA}"/>
            </c:ext>
          </c:extLst>
        </c:ser>
        <c:ser>
          <c:idx val="1"/>
          <c:order val="1"/>
          <c:tx>
            <c:v>Arrefecimento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'Q3'!$X$7:$X$61</c:f>
              <c:numCache>
                <c:formatCode>0.0</c:formatCode>
                <c:ptCount val="55"/>
                <c:pt idx="0">
                  <c:v>135.9</c:v>
                </c:pt>
                <c:pt idx="1">
                  <c:v>133.80000000000001</c:v>
                </c:pt>
                <c:pt idx="2">
                  <c:v>132.1</c:v>
                </c:pt>
                <c:pt idx="3">
                  <c:v>127.4</c:v>
                </c:pt>
                <c:pt idx="4">
                  <c:v>121.5</c:v>
                </c:pt>
                <c:pt idx="5">
                  <c:v>115.5</c:v>
                </c:pt>
                <c:pt idx="6">
                  <c:v>108.5</c:v>
                </c:pt>
                <c:pt idx="7">
                  <c:v>101.8</c:v>
                </c:pt>
                <c:pt idx="8">
                  <c:v>95.7</c:v>
                </c:pt>
                <c:pt idx="9">
                  <c:v>89.5</c:v>
                </c:pt>
                <c:pt idx="10">
                  <c:v>83.8</c:v>
                </c:pt>
                <c:pt idx="11">
                  <c:v>79.3</c:v>
                </c:pt>
                <c:pt idx="12">
                  <c:v>75.099999999999994</c:v>
                </c:pt>
                <c:pt idx="13">
                  <c:v>71.099999999999994</c:v>
                </c:pt>
                <c:pt idx="14">
                  <c:v>67.2</c:v>
                </c:pt>
                <c:pt idx="15">
                  <c:v>63.7</c:v>
                </c:pt>
                <c:pt idx="16">
                  <c:v>60.8</c:v>
                </c:pt>
                <c:pt idx="17">
                  <c:v>57.4</c:v>
                </c:pt>
                <c:pt idx="18">
                  <c:v>54.6</c:v>
                </c:pt>
                <c:pt idx="19">
                  <c:v>52.3</c:v>
                </c:pt>
                <c:pt idx="20">
                  <c:v>49.9</c:v>
                </c:pt>
                <c:pt idx="21">
                  <c:v>47.8</c:v>
                </c:pt>
                <c:pt idx="22">
                  <c:v>45.7</c:v>
                </c:pt>
                <c:pt idx="23">
                  <c:v>43.7</c:v>
                </c:pt>
                <c:pt idx="24">
                  <c:v>41.8</c:v>
                </c:pt>
                <c:pt idx="25">
                  <c:v>40.299999999999997</c:v>
                </c:pt>
                <c:pt idx="26">
                  <c:v>38.6</c:v>
                </c:pt>
                <c:pt idx="27">
                  <c:v>37.200000000000003</c:v>
                </c:pt>
                <c:pt idx="28">
                  <c:v>35.6</c:v>
                </c:pt>
                <c:pt idx="29">
                  <c:v>34.5</c:v>
                </c:pt>
                <c:pt idx="30">
                  <c:v>33.299999999999997</c:v>
                </c:pt>
                <c:pt idx="31">
                  <c:v>32.299999999999997</c:v>
                </c:pt>
                <c:pt idx="32">
                  <c:v>31.4</c:v>
                </c:pt>
                <c:pt idx="33">
                  <c:v>30.6</c:v>
                </c:pt>
                <c:pt idx="34">
                  <c:v>29.8</c:v>
                </c:pt>
                <c:pt idx="35">
                  <c:v>29</c:v>
                </c:pt>
                <c:pt idx="36">
                  <c:v>28.3</c:v>
                </c:pt>
                <c:pt idx="37">
                  <c:v>27.7</c:v>
                </c:pt>
                <c:pt idx="38">
                  <c:v>27.2</c:v>
                </c:pt>
                <c:pt idx="39">
                  <c:v>26.6</c:v>
                </c:pt>
                <c:pt idx="40">
                  <c:v>26.2</c:v>
                </c:pt>
                <c:pt idx="41">
                  <c:v>25.6</c:v>
                </c:pt>
                <c:pt idx="42">
                  <c:v>25.1</c:v>
                </c:pt>
                <c:pt idx="43">
                  <c:v>24.7</c:v>
                </c:pt>
                <c:pt idx="44">
                  <c:v>24.2</c:v>
                </c:pt>
                <c:pt idx="45">
                  <c:v>23.9</c:v>
                </c:pt>
                <c:pt idx="46">
                  <c:v>23.6</c:v>
                </c:pt>
                <c:pt idx="47">
                  <c:v>23.2</c:v>
                </c:pt>
                <c:pt idx="48">
                  <c:v>22.9</c:v>
                </c:pt>
                <c:pt idx="49">
                  <c:v>22.5</c:v>
                </c:pt>
                <c:pt idx="50">
                  <c:v>22.2</c:v>
                </c:pt>
                <c:pt idx="51">
                  <c:v>22</c:v>
                </c:pt>
                <c:pt idx="52">
                  <c:v>21.8</c:v>
                </c:pt>
                <c:pt idx="53">
                  <c:v>21.5</c:v>
                </c:pt>
                <c:pt idx="54">
                  <c:v>21.3</c:v>
                </c:pt>
              </c:numCache>
            </c:numRef>
          </c:xVal>
          <c:yVal>
            <c:numRef>
              <c:f>'Q3'!$Z$7:$Z$61</c:f>
              <c:numCache>
                <c:formatCode>0.00</c:formatCode>
                <c:ptCount val="55"/>
                <c:pt idx="0">
                  <c:v>0.68</c:v>
                </c:pt>
                <c:pt idx="1">
                  <c:v>0.63</c:v>
                </c:pt>
                <c:pt idx="2">
                  <c:v>0.56999999999999995</c:v>
                </c:pt>
                <c:pt idx="3">
                  <c:v>0.52</c:v>
                </c:pt>
                <c:pt idx="4">
                  <c:v>0.48</c:v>
                </c:pt>
                <c:pt idx="5">
                  <c:v>0.44</c:v>
                </c:pt>
                <c:pt idx="6">
                  <c:v>0.41</c:v>
                </c:pt>
                <c:pt idx="7">
                  <c:v>0.37</c:v>
                </c:pt>
                <c:pt idx="8">
                  <c:v>0.34</c:v>
                </c:pt>
                <c:pt idx="9">
                  <c:v>0.31</c:v>
                </c:pt>
                <c:pt idx="10">
                  <c:v>0.28000000000000003</c:v>
                </c:pt>
                <c:pt idx="11">
                  <c:v>0.26</c:v>
                </c:pt>
                <c:pt idx="12">
                  <c:v>0.24</c:v>
                </c:pt>
                <c:pt idx="13">
                  <c:v>0.23</c:v>
                </c:pt>
                <c:pt idx="14">
                  <c:v>0.21</c:v>
                </c:pt>
                <c:pt idx="15">
                  <c:v>0.19</c:v>
                </c:pt>
                <c:pt idx="16">
                  <c:v>0.18</c:v>
                </c:pt>
                <c:pt idx="17">
                  <c:v>0.16</c:v>
                </c:pt>
                <c:pt idx="18">
                  <c:v>0.15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0.12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0.08</c:v>
                </c:pt>
                <c:pt idx="26">
                  <c:v>0.08</c:v>
                </c:pt>
                <c:pt idx="27">
                  <c:v>7.0000000000000007E-2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0.05</c:v>
                </c:pt>
                <c:pt idx="31">
                  <c:v>0.05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BC-41BD-AF5F-C437404BF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93536"/>
        <c:axId val="988493864"/>
      </c:scatterChart>
      <c:valAx>
        <c:axId val="9884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8493864"/>
        <c:crosses val="autoZero"/>
        <c:crossBetween val="midCat"/>
      </c:valAx>
      <c:valAx>
        <c:axId val="9884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849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Expansão do Alumínio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Geral!$N$20:$N$40</c:f>
              <c:numCache>
                <c:formatCode>0.0</c:formatCode>
                <c:ptCount val="21"/>
                <c:pt idx="0">
                  <c:v>16.8</c:v>
                </c:pt>
                <c:pt idx="1">
                  <c:v>16.899999999999999</c:v>
                </c:pt>
                <c:pt idx="2">
                  <c:v>18.2</c:v>
                </c:pt>
                <c:pt idx="3">
                  <c:v>21.5</c:v>
                </c:pt>
                <c:pt idx="4">
                  <c:v>25.8</c:v>
                </c:pt>
                <c:pt idx="5">
                  <c:v>31</c:v>
                </c:pt>
                <c:pt idx="6">
                  <c:v>37.700000000000003</c:v>
                </c:pt>
                <c:pt idx="7">
                  <c:v>45.1</c:v>
                </c:pt>
                <c:pt idx="8">
                  <c:v>52</c:v>
                </c:pt>
                <c:pt idx="9">
                  <c:v>58.1</c:v>
                </c:pt>
                <c:pt idx="10">
                  <c:v>64.2</c:v>
                </c:pt>
                <c:pt idx="11">
                  <c:v>71.599999999999994</c:v>
                </c:pt>
                <c:pt idx="12">
                  <c:v>80.099999999999994</c:v>
                </c:pt>
                <c:pt idx="13">
                  <c:v>89.4</c:v>
                </c:pt>
                <c:pt idx="14">
                  <c:v>99.4</c:v>
                </c:pt>
                <c:pt idx="15">
                  <c:v>107.3</c:v>
                </c:pt>
                <c:pt idx="16">
                  <c:v>114.8</c:v>
                </c:pt>
                <c:pt idx="17">
                  <c:v>121.5</c:v>
                </c:pt>
                <c:pt idx="18">
                  <c:v>129.1</c:v>
                </c:pt>
              </c:numCache>
            </c:numRef>
          </c:xVal>
          <c:yVal>
            <c:numRef>
              <c:f>Geral!$P$20:$P$40</c:f>
              <c:numCache>
                <c:formatCode>0.00</c:formatCode>
                <c:ptCount val="2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1-4325-BDD1-1A79C40F6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49688"/>
        <c:axId val="505750016"/>
      </c:scatterChart>
      <c:valAx>
        <c:axId val="50574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Temperatura</a:t>
                </a:r>
                <a:r>
                  <a:rPr lang="pt-PT" baseline="0"/>
                  <a:t> TºC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5750016"/>
        <c:crosses val="autoZero"/>
        <c:crossBetween val="midCat"/>
      </c:valAx>
      <c:valAx>
        <c:axId val="5057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Expansão Térmica </a:t>
                </a:r>
                <a:r>
                  <a:rPr lang="el-GR"/>
                  <a:t>α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574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Arrefecimento do Aço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Geral!$G$20:$G$147</c:f>
              <c:numCache>
                <c:formatCode>General</c:formatCode>
                <c:ptCount val="1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</c:numCache>
            </c:numRef>
          </c:xVal>
          <c:yVal>
            <c:numRef>
              <c:f>Geral!$F$20:$F$147</c:f>
              <c:numCache>
                <c:formatCode>0.0</c:formatCode>
                <c:ptCount val="128"/>
                <c:pt idx="0">
                  <c:v>111.2</c:v>
                </c:pt>
                <c:pt idx="1">
                  <c:v>112.4</c:v>
                </c:pt>
                <c:pt idx="2">
                  <c:v>113.2</c:v>
                </c:pt>
                <c:pt idx="3">
                  <c:v>114.1</c:v>
                </c:pt>
                <c:pt idx="4">
                  <c:v>114.8</c:v>
                </c:pt>
                <c:pt idx="5">
                  <c:v>115.3</c:v>
                </c:pt>
                <c:pt idx="6">
                  <c:v>115.6</c:v>
                </c:pt>
                <c:pt idx="7">
                  <c:v>115.6</c:v>
                </c:pt>
                <c:pt idx="8">
                  <c:v>115.3</c:v>
                </c:pt>
                <c:pt idx="9">
                  <c:v>114.7</c:v>
                </c:pt>
                <c:pt idx="10">
                  <c:v>113.7</c:v>
                </c:pt>
                <c:pt idx="11">
                  <c:v>112.4</c:v>
                </c:pt>
                <c:pt idx="12">
                  <c:v>110.8</c:v>
                </c:pt>
                <c:pt idx="13">
                  <c:v>109.2</c:v>
                </c:pt>
                <c:pt idx="14">
                  <c:v>107.2</c:v>
                </c:pt>
                <c:pt idx="15">
                  <c:v>105.3</c:v>
                </c:pt>
                <c:pt idx="16">
                  <c:v>103.2</c:v>
                </c:pt>
                <c:pt idx="17">
                  <c:v>101.2</c:v>
                </c:pt>
                <c:pt idx="18">
                  <c:v>98.9</c:v>
                </c:pt>
                <c:pt idx="19">
                  <c:v>96.8</c:v>
                </c:pt>
                <c:pt idx="20">
                  <c:v>94.5</c:v>
                </c:pt>
                <c:pt idx="21">
                  <c:v>92.4</c:v>
                </c:pt>
                <c:pt idx="22">
                  <c:v>90.1</c:v>
                </c:pt>
                <c:pt idx="23">
                  <c:v>88.2</c:v>
                </c:pt>
                <c:pt idx="24">
                  <c:v>86.1</c:v>
                </c:pt>
                <c:pt idx="25">
                  <c:v>84</c:v>
                </c:pt>
                <c:pt idx="26">
                  <c:v>81.900000000000006</c:v>
                </c:pt>
                <c:pt idx="27">
                  <c:v>79.900000000000006</c:v>
                </c:pt>
                <c:pt idx="28">
                  <c:v>77.900000000000006</c:v>
                </c:pt>
                <c:pt idx="29">
                  <c:v>76.2</c:v>
                </c:pt>
                <c:pt idx="30">
                  <c:v>74.5</c:v>
                </c:pt>
                <c:pt idx="31">
                  <c:v>72.7</c:v>
                </c:pt>
                <c:pt idx="32">
                  <c:v>70.900000000000006</c:v>
                </c:pt>
                <c:pt idx="33">
                  <c:v>69.2</c:v>
                </c:pt>
                <c:pt idx="34">
                  <c:v>67.8</c:v>
                </c:pt>
                <c:pt idx="35">
                  <c:v>66.099999999999994</c:v>
                </c:pt>
                <c:pt idx="36">
                  <c:v>64.7</c:v>
                </c:pt>
                <c:pt idx="37">
                  <c:v>63.1</c:v>
                </c:pt>
                <c:pt idx="38">
                  <c:v>61.7</c:v>
                </c:pt>
                <c:pt idx="39">
                  <c:v>60.2</c:v>
                </c:pt>
                <c:pt idx="40">
                  <c:v>59</c:v>
                </c:pt>
                <c:pt idx="41">
                  <c:v>57.8</c:v>
                </c:pt>
                <c:pt idx="42">
                  <c:v>56.5</c:v>
                </c:pt>
                <c:pt idx="43">
                  <c:v>55.4</c:v>
                </c:pt>
                <c:pt idx="44">
                  <c:v>54.1</c:v>
                </c:pt>
                <c:pt idx="45">
                  <c:v>53</c:v>
                </c:pt>
                <c:pt idx="46">
                  <c:v>52.1</c:v>
                </c:pt>
                <c:pt idx="47">
                  <c:v>51.1</c:v>
                </c:pt>
                <c:pt idx="48">
                  <c:v>50</c:v>
                </c:pt>
                <c:pt idx="49">
                  <c:v>49</c:v>
                </c:pt>
                <c:pt idx="50">
                  <c:v>48.1</c:v>
                </c:pt>
                <c:pt idx="51">
                  <c:v>47.3</c:v>
                </c:pt>
                <c:pt idx="52">
                  <c:v>46.4</c:v>
                </c:pt>
                <c:pt idx="53">
                  <c:v>45.6</c:v>
                </c:pt>
                <c:pt idx="54">
                  <c:v>44.9</c:v>
                </c:pt>
                <c:pt idx="55">
                  <c:v>44</c:v>
                </c:pt>
                <c:pt idx="56">
                  <c:v>43.3</c:v>
                </c:pt>
                <c:pt idx="57">
                  <c:v>42.6</c:v>
                </c:pt>
                <c:pt idx="58">
                  <c:v>41.9</c:v>
                </c:pt>
                <c:pt idx="59">
                  <c:v>41.3</c:v>
                </c:pt>
                <c:pt idx="60">
                  <c:v>40.700000000000003</c:v>
                </c:pt>
                <c:pt idx="61">
                  <c:v>39.9</c:v>
                </c:pt>
                <c:pt idx="62">
                  <c:v>39.299999999999997</c:v>
                </c:pt>
                <c:pt idx="63">
                  <c:v>38.700000000000003</c:v>
                </c:pt>
                <c:pt idx="64">
                  <c:v>38.200000000000003</c:v>
                </c:pt>
                <c:pt idx="65">
                  <c:v>37.6</c:v>
                </c:pt>
                <c:pt idx="66">
                  <c:v>37.1</c:v>
                </c:pt>
                <c:pt idx="67">
                  <c:v>36.6</c:v>
                </c:pt>
                <c:pt idx="68">
                  <c:v>36.1</c:v>
                </c:pt>
                <c:pt idx="69">
                  <c:v>35.700000000000003</c:v>
                </c:pt>
                <c:pt idx="70">
                  <c:v>35.200000000000003</c:v>
                </c:pt>
                <c:pt idx="71">
                  <c:v>34.799999999999997</c:v>
                </c:pt>
                <c:pt idx="72">
                  <c:v>34.4</c:v>
                </c:pt>
                <c:pt idx="73">
                  <c:v>34</c:v>
                </c:pt>
                <c:pt idx="74">
                  <c:v>33.6</c:v>
                </c:pt>
                <c:pt idx="75">
                  <c:v>33.200000000000003</c:v>
                </c:pt>
                <c:pt idx="76">
                  <c:v>32.799999999999997</c:v>
                </c:pt>
                <c:pt idx="77">
                  <c:v>32.5</c:v>
                </c:pt>
                <c:pt idx="78">
                  <c:v>32.200000000000003</c:v>
                </c:pt>
                <c:pt idx="79">
                  <c:v>31.9</c:v>
                </c:pt>
                <c:pt idx="80">
                  <c:v>31.6</c:v>
                </c:pt>
                <c:pt idx="81">
                  <c:v>31.3</c:v>
                </c:pt>
                <c:pt idx="82">
                  <c:v>31</c:v>
                </c:pt>
                <c:pt idx="83">
                  <c:v>30.7</c:v>
                </c:pt>
                <c:pt idx="84">
                  <c:v>30.4</c:v>
                </c:pt>
                <c:pt idx="85">
                  <c:v>30.2</c:v>
                </c:pt>
                <c:pt idx="86">
                  <c:v>29.9</c:v>
                </c:pt>
                <c:pt idx="87">
                  <c:v>29.7</c:v>
                </c:pt>
                <c:pt idx="88">
                  <c:v>29.4</c:v>
                </c:pt>
                <c:pt idx="89">
                  <c:v>29.2</c:v>
                </c:pt>
                <c:pt idx="90">
                  <c:v>29</c:v>
                </c:pt>
                <c:pt idx="91">
                  <c:v>28.7</c:v>
                </c:pt>
                <c:pt idx="92">
                  <c:v>28.5</c:v>
                </c:pt>
                <c:pt idx="93">
                  <c:v>28.3</c:v>
                </c:pt>
                <c:pt idx="94">
                  <c:v>28.1</c:v>
                </c:pt>
                <c:pt idx="95">
                  <c:v>28</c:v>
                </c:pt>
                <c:pt idx="96">
                  <c:v>27.8</c:v>
                </c:pt>
                <c:pt idx="97">
                  <c:v>27.6</c:v>
                </c:pt>
                <c:pt idx="98">
                  <c:v>27.4</c:v>
                </c:pt>
                <c:pt idx="99">
                  <c:v>27.3</c:v>
                </c:pt>
                <c:pt idx="100">
                  <c:v>27.1</c:v>
                </c:pt>
                <c:pt idx="101">
                  <c:v>26.9</c:v>
                </c:pt>
                <c:pt idx="102">
                  <c:v>26.8</c:v>
                </c:pt>
                <c:pt idx="103">
                  <c:v>26.6</c:v>
                </c:pt>
                <c:pt idx="104">
                  <c:v>26.5</c:v>
                </c:pt>
                <c:pt idx="105">
                  <c:v>26.4</c:v>
                </c:pt>
                <c:pt idx="106">
                  <c:v>26.2</c:v>
                </c:pt>
                <c:pt idx="107">
                  <c:v>26.1</c:v>
                </c:pt>
                <c:pt idx="108">
                  <c:v>25.9</c:v>
                </c:pt>
                <c:pt idx="109">
                  <c:v>25.8</c:v>
                </c:pt>
                <c:pt idx="110">
                  <c:v>25.7</c:v>
                </c:pt>
                <c:pt idx="111">
                  <c:v>25.6</c:v>
                </c:pt>
                <c:pt idx="112">
                  <c:v>25.5</c:v>
                </c:pt>
                <c:pt idx="113">
                  <c:v>25.4</c:v>
                </c:pt>
                <c:pt idx="114">
                  <c:v>25.3</c:v>
                </c:pt>
                <c:pt idx="115">
                  <c:v>25.2</c:v>
                </c:pt>
                <c:pt idx="116">
                  <c:v>25.1</c:v>
                </c:pt>
                <c:pt idx="117">
                  <c:v>25</c:v>
                </c:pt>
                <c:pt idx="118">
                  <c:v>24.9</c:v>
                </c:pt>
                <c:pt idx="119">
                  <c:v>24.8</c:v>
                </c:pt>
                <c:pt idx="120">
                  <c:v>24.8</c:v>
                </c:pt>
                <c:pt idx="121">
                  <c:v>24.7</c:v>
                </c:pt>
                <c:pt idx="122">
                  <c:v>24.6</c:v>
                </c:pt>
                <c:pt idx="123">
                  <c:v>24.6</c:v>
                </c:pt>
                <c:pt idx="124">
                  <c:v>24.4</c:v>
                </c:pt>
                <c:pt idx="125">
                  <c:v>24.5</c:v>
                </c:pt>
                <c:pt idx="126">
                  <c:v>24.4</c:v>
                </c:pt>
                <c:pt idx="127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A-4AB4-9B51-F69E2596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63872"/>
        <c:axId val="922460920"/>
      </c:scatterChart>
      <c:valAx>
        <c:axId val="9224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s(Segundo)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22460920"/>
        <c:crosses val="autoZero"/>
        <c:crossBetween val="midCat"/>
      </c:valAx>
      <c:valAx>
        <c:axId val="92246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Temperatura TºC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224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Arrefecimento do Alumínio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Geral!$S$20:$S$74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xVal>
          <c:yVal>
            <c:numRef>
              <c:f>Geral!$R$20:$R$74</c:f>
              <c:numCache>
                <c:formatCode>0.0</c:formatCode>
                <c:ptCount val="55"/>
                <c:pt idx="0">
                  <c:v>135.9</c:v>
                </c:pt>
                <c:pt idx="1">
                  <c:v>133.80000000000001</c:v>
                </c:pt>
                <c:pt idx="2">
                  <c:v>132.1</c:v>
                </c:pt>
                <c:pt idx="3">
                  <c:v>127.4</c:v>
                </c:pt>
                <c:pt idx="4">
                  <c:v>121.5</c:v>
                </c:pt>
                <c:pt idx="5">
                  <c:v>115.5</c:v>
                </c:pt>
                <c:pt idx="6">
                  <c:v>108.5</c:v>
                </c:pt>
                <c:pt idx="7">
                  <c:v>101.8</c:v>
                </c:pt>
                <c:pt idx="8">
                  <c:v>95.7</c:v>
                </c:pt>
                <c:pt idx="9">
                  <c:v>89.5</c:v>
                </c:pt>
                <c:pt idx="10">
                  <c:v>83.8</c:v>
                </c:pt>
                <c:pt idx="11">
                  <c:v>79.3</c:v>
                </c:pt>
                <c:pt idx="12">
                  <c:v>75.099999999999994</c:v>
                </c:pt>
                <c:pt idx="13">
                  <c:v>71.099999999999994</c:v>
                </c:pt>
                <c:pt idx="14">
                  <c:v>67.2</c:v>
                </c:pt>
                <c:pt idx="15">
                  <c:v>63.7</c:v>
                </c:pt>
                <c:pt idx="16">
                  <c:v>60.8</c:v>
                </c:pt>
                <c:pt idx="17">
                  <c:v>57.4</c:v>
                </c:pt>
                <c:pt idx="18">
                  <c:v>54.6</c:v>
                </c:pt>
                <c:pt idx="19">
                  <c:v>52.3</c:v>
                </c:pt>
                <c:pt idx="20">
                  <c:v>49.9</c:v>
                </c:pt>
                <c:pt idx="21">
                  <c:v>47.8</c:v>
                </c:pt>
                <c:pt idx="22">
                  <c:v>45.7</c:v>
                </c:pt>
                <c:pt idx="23">
                  <c:v>43.7</c:v>
                </c:pt>
                <c:pt idx="24">
                  <c:v>41.8</c:v>
                </c:pt>
                <c:pt idx="25">
                  <c:v>40.299999999999997</c:v>
                </c:pt>
                <c:pt idx="26">
                  <c:v>38.6</c:v>
                </c:pt>
                <c:pt idx="27">
                  <c:v>37.200000000000003</c:v>
                </c:pt>
                <c:pt idx="28">
                  <c:v>35.6</c:v>
                </c:pt>
                <c:pt idx="29">
                  <c:v>34.5</c:v>
                </c:pt>
                <c:pt idx="30">
                  <c:v>33.299999999999997</c:v>
                </c:pt>
                <c:pt idx="31">
                  <c:v>32.299999999999997</c:v>
                </c:pt>
                <c:pt idx="32">
                  <c:v>31.4</c:v>
                </c:pt>
                <c:pt idx="33">
                  <c:v>30.6</c:v>
                </c:pt>
                <c:pt idx="34">
                  <c:v>29.8</c:v>
                </c:pt>
                <c:pt idx="35">
                  <c:v>29</c:v>
                </c:pt>
                <c:pt idx="36">
                  <c:v>28.3</c:v>
                </c:pt>
                <c:pt idx="37">
                  <c:v>27.7</c:v>
                </c:pt>
                <c:pt idx="38">
                  <c:v>27.2</c:v>
                </c:pt>
                <c:pt idx="39">
                  <c:v>26.6</c:v>
                </c:pt>
                <c:pt idx="40">
                  <c:v>26.2</c:v>
                </c:pt>
                <c:pt idx="41">
                  <c:v>25.6</c:v>
                </c:pt>
                <c:pt idx="42">
                  <c:v>25.1</c:v>
                </c:pt>
                <c:pt idx="43">
                  <c:v>24.7</c:v>
                </c:pt>
                <c:pt idx="44">
                  <c:v>24.2</c:v>
                </c:pt>
                <c:pt idx="45">
                  <c:v>23.9</c:v>
                </c:pt>
                <c:pt idx="46">
                  <c:v>23.6</c:v>
                </c:pt>
                <c:pt idx="47">
                  <c:v>23.2</c:v>
                </c:pt>
                <c:pt idx="48">
                  <c:v>22.9</c:v>
                </c:pt>
                <c:pt idx="49">
                  <c:v>22.5</c:v>
                </c:pt>
                <c:pt idx="50">
                  <c:v>22.2</c:v>
                </c:pt>
                <c:pt idx="51">
                  <c:v>22</c:v>
                </c:pt>
                <c:pt idx="52">
                  <c:v>21.8</c:v>
                </c:pt>
                <c:pt idx="53">
                  <c:v>21.5</c:v>
                </c:pt>
                <c:pt idx="54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5-4F8A-830F-FC5A70E07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907360"/>
        <c:axId val="1059905720"/>
      </c:scatterChart>
      <c:valAx>
        <c:axId val="10599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s(Segundos)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9905720"/>
        <c:crosses val="autoZero"/>
        <c:crossBetween val="midCat"/>
      </c:valAx>
      <c:valAx>
        <c:axId val="105990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Temperatura TºC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99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Zona de Interesse - Expansão do Aço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707786526684161E-3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Geral!$B$38:$B$43</c:f>
              <c:numCache>
                <c:formatCode>General</c:formatCode>
                <c:ptCount val="6"/>
                <c:pt idx="0">
                  <c:v>33.9</c:v>
                </c:pt>
                <c:pt idx="1">
                  <c:v>41.6</c:v>
                </c:pt>
                <c:pt idx="2">
                  <c:v>51</c:v>
                </c:pt>
                <c:pt idx="3">
                  <c:v>62.1</c:v>
                </c:pt>
                <c:pt idx="4">
                  <c:v>73.3</c:v>
                </c:pt>
                <c:pt idx="5">
                  <c:v>89</c:v>
                </c:pt>
              </c:numCache>
            </c:numRef>
          </c:xVal>
          <c:yVal>
            <c:numRef>
              <c:f>Geral!$D$38:$D$43</c:f>
              <c:numCache>
                <c:formatCode>General</c:formatCode>
                <c:ptCount val="6"/>
                <c:pt idx="0">
                  <c:v>0.25</c:v>
                </c:pt>
                <c:pt idx="1">
                  <c:v>0.28999999999999998</c:v>
                </c:pt>
                <c:pt idx="2">
                  <c:v>0.33</c:v>
                </c:pt>
                <c:pt idx="3">
                  <c:v>0.37</c:v>
                </c:pt>
                <c:pt idx="4">
                  <c:v>0.41</c:v>
                </c:pt>
                <c:pt idx="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E-4B62-AD9E-37BDDE2EE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017968"/>
        <c:axId val="1494020880"/>
      </c:scatterChart>
      <c:valAx>
        <c:axId val="149401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Temperatura</a:t>
                </a:r>
                <a:r>
                  <a:rPr lang="pt-PT" baseline="0"/>
                  <a:t> TºC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4020880"/>
        <c:crosses val="autoZero"/>
        <c:crossBetween val="midCat"/>
      </c:valAx>
      <c:valAx>
        <c:axId val="14940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Expansão do Aço </a:t>
                </a:r>
                <a:r>
                  <a:rPr lang="el-GR"/>
                  <a:t>α</a:t>
                </a:r>
                <a:r>
                  <a:rPr lang="pt-PT" baseline="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401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Zona de Interesse - Expansão do Alumínio</a:t>
            </a:r>
            <a:endParaRPr lang="pt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419699429343086E-2"/>
                  <c:y val="-2.3050565309935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Geral!$N$44:$N$59</c:f>
              <c:numCache>
                <c:formatCode>0.0</c:formatCode>
                <c:ptCount val="16"/>
                <c:pt idx="0">
                  <c:v>21.5</c:v>
                </c:pt>
                <c:pt idx="1">
                  <c:v>25.8</c:v>
                </c:pt>
                <c:pt idx="2">
                  <c:v>31</c:v>
                </c:pt>
                <c:pt idx="3">
                  <c:v>37.700000000000003</c:v>
                </c:pt>
                <c:pt idx="4">
                  <c:v>45.1</c:v>
                </c:pt>
                <c:pt idx="5">
                  <c:v>52</c:v>
                </c:pt>
                <c:pt idx="6">
                  <c:v>58.1</c:v>
                </c:pt>
                <c:pt idx="7">
                  <c:v>64.2</c:v>
                </c:pt>
                <c:pt idx="8">
                  <c:v>71.599999999999994</c:v>
                </c:pt>
                <c:pt idx="9">
                  <c:v>80.099999999999994</c:v>
                </c:pt>
                <c:pt idx="10">
                  <c:v>89.4</c:v>
                </c:pt>
                <c:pt idx="11">
                  <c:v>99.4</c:v>
                </c:pt>
                <c:pt idx="12">
                  <c:v>107.3</c:v>
                </c:pt>
                <c:pt idx="13">
                  <c:v>114.8</c:v>
                </c:pt>
                <c:pt idx="14">
                  <c:v>121.5</c:v>
                </c:pt>
                <c:pt idx="15">
                  <c:v>129.1</c:v>
                </c:pt>
              </c:numCache>
            </c:numRef>
          </c:xVal>
          <c:yVal>
            <c:numRef>
              <c:f>Geral!$P$44:$P$59</c:f>
              <c:numCache>
                <c:formatCode>0.00</c:formatCode>
                <c:ptCount val="16"/>
                <c:pt idx="0">
                  <c:v>0.12</c:v>
                </c:pt>
                <c:pt idx="1">
                  <c:v>0.16</c:v>
                </c:pt>
                <c:pt idx="2">
                  <c:v>0.2</c:v>
                </c:pt>
                <c:pt idx="3">
                  <c:v>0.24</c:v>
                </c:pt>
                <c:pt idx="4">
                  <c:v>0.28000000000000003</c:v>
                </c:pt>
                <c:pt idx="5">
                  <c:v>0.32</c:v>
                </c:pt>
                <c:pt idx="6">
                  <c:v>0.36</c:v>
                </c:pt>
                <c:pt idx="7">
                  <c:v>0.4</c:v>
                </c:pt>
                <c:pt idx="8">
                  <c:v>0.44</c:v>
                </c:pt>
                <c:pt idx="9">
                  <c:v>0.48</c:v>
                </c:pt>
                <c:pt idx="10">
                  <c:v>0.52</c:v>
                </c:pt>
                <c:pt idx="11">
                  <c:v>0.56000000000000005</c:v>
                </c:pt>
                <c:pt idx="12">
                  <c:v>0.6</c:v>
                </c:pt>
                <c:pt idx="13">
                  <c:v>0.64</c:v>
                </c:pt>
                <c:pt idx="14">
                  <c:v>0.68</c:v>
                </c:pt>
                <c:pt idx="15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0-4A4D-96F2-4C4DBBFE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014992"/>
        <c:axId val="1488074224"/>
      </c:scatterChart>
      <c:valAx>
        <c:axId val="14940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Temperatura TºC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8074224"/>
        <c:crosses val="autoZero"/>
        <c:crossBetween val="midCat"/>
      </c:valAx>
      <c:valAx>
        <c:axId val="14880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Expansão do Aço </a:t>
                </a:r>
                <a:r>
                  <a:rPr lang="el-GR"/>
                  <a:t>α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401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Linearização do gráfico das zonas de interesse - Arrefecimento Alumínio </a:t>
            </a:r>
            <a:endParaRPr lang="pt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541776027996498E-2"/>
                  <c:y val="0.13629046369203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Geral!$W$20:$W$74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xVal>
          <c:yVal>
            <c:numRef>
              <c:f>Geral!$V$77:$V$131</c:f>
              <c:numCache>
                <c:formatCode>0.00</c:formatCode>
                <c:ptCount val="55"/>
                <c:pt idx="0">
                  <c:v>4.9119193211570984</c:v>
                </c:pt>
                <c:pt idx="1">
                  <c:v>4.8963461476941283</c:v>
                </c:pt>
                <c:pt idx="2">
                  <c:v>4.8835592115282793</c:v>
                </c:pt>
                <c:pt idx="3">
                  <c:v>4.8473317431380627</c:v>
                </c:pt>
                <c:pt idx="4">
                  <c:v>4.7999142627806028</c:v>
                </c:pt>
                <c:pt idx="5">
                  <c:v>4.7492705299618478</c:v>
                </c:pt>
                <c:pt idx="6">
                  <c:v>4.6867501729805143</c:v>
                </c:pt>
                <c:pt idx="7">
                  <c:v>4.623010104116422</c:v>
                </c:pt>
                <c:pt idx="8">
                  <c:v>4.5612182984589085</c:v>
                </c:pt>
                <c:pt idx="9">
                  <c:v>4.4942386252808095</c:v>
                </c:pt>
                <c:pt idx="10">
                  <c:v>4.4284330074880369</c:v>
                </c:pt>
                <c:pt idx="11">
                  <c:v>4.3732381286408026</c:v>
                </c:pt>
                <c:pt idx="12">
                  <c:v>4.3188205587700894</c:v>
                </c:pt>
                <c:pt idx="13">
                  <c:v>4.2640873368091947</c:v>
                </c:pt>
                <c:pt idx="14">
                  <c:v>4.2076732475291037</c:v>
                </c:pt>
                <c:pt idx="15">
                  <c:v>4.1541845625781173</c:v>
                </c:pt>
                <c:pt idx="16">
                  <c:v>4.1075897889721213</c:v>
                </c:pt>
                <c:pt idx="17">
                  <c:v>4.0500443033255209</c:v>
                </c:pt>
                <c:pt idx="18">
                  <c:v>4.0000338827508592</c:v>
                </c:pt>
                <c:pt idx="19">
                  <c:v>3.9569963710708773</c:v>
                </c:pt>
                <c:pt idx="20">
                  <c:v>3.9100210027574729</c:v>
                </c:pt>
                <c:pt idx="21">
                  <c:v>3.8670256394974101</c:v>
                </c:pt>
                <c:pt idx="22">
                  <c:v>3.8220982979001592</c:v>
                </c:pt>
                <c:pt idx="23">
                  <c:v>3.7773481021015445</c:v>
                </c:pt>
                <c:pt idx="24">
                  <c:v>3.7328963395307104</c:v>
                </c:pt>
                <c:pt idx="25">
                  <c:v>3.6963514689526371</c:v>
                </c:pt>
                <c:pt idx="26">
                  <c:v>3.6532522764707851</c:v>
                </c:pt>
                <c:pt idx="27">
                  <c:v>3.6163087612791012</c:v>
                </c:pt>
                <c:pt idx="28">
                  <c:v>3.572345637857985</c:v>
                </c:pt>
                <c:pt idx="29">
                  <c:v>3.5409593240373143</c:v>
                </c:pt>
                <c:pt idx="30">
                  <c:v>3.505557396986398</c:v>
                </c:pt>
                <c:pt idx="31">
                  <c:v>3.475067230228611</c:v>
                </c:pt>
                <c:pt idx="32">
                  <c:v>3.4468078929142076</c:v>
                </c:pt>
                <c:pt idx="33">
                  <c:v>3.4210000089583352</c:v>
                </c:pt>
                <c:pt idx="34">
                  <c:v>3.3945083935113587</c:v>
                </c:pt>
                <c:pt idx="35">
                  <c:v>3.3672958299864741</c:v>
                </c:pt>
                <c:pt idx="36">
                  <c:v>3.3428618046491918</c:v>
                </c:pt>
                <c:pt idx="37">
                  <c:v>3.3214324131932926</c:v>
                </c:pt>
                <c:pt idx="38">
                  <c:v>3.3032169733019514</c:v>
                </c:pt>
                <c:pt idx="39">
                  <c:v>3.2809112157876537</c:v>
                </c:pt>
                <c:pt idx="40">
                  <c:v>3.2657594107670511</c:v>
                </c:pt>
                <c:pt idx="41">
                  <c:v>3.2425923514855168</c:v>
                </c:pt>
                <c:pt idx="42">
                  <c:v>3.2228678461377385</c:v>
                </c:pt>
                <c:pt idx="43">
                  <c:v>3.2068032436339315</c:v>
                </c:pt>
                <c:pt idx="44">
                  <c:v>3.1863526331626408</c:v>
                </c:pt>
                <c:pt idx="45">
                  <c:v>3.1738784589374651</c:v>
                </c:pt>
                <c:pt idx="46">
                  <c:v>3.1612467120315646</c:v>
                </c:pt>
                <c:pt idx="47">
                  <c:v>3.1441522786722644</c:v>
                </c:pt>
                <c:pt idx="48">
                  <c:v>3.1311369105601941</c:v>
                </c:pt>
                <c:pt idx="49">
                  <c:v>3.1135153092103742</c:v>
                </c:pt>
                <c:pt idx="50">
                  <c:v>3.1000922888782338</c:v>
                </c:pt>
                <c:pt idx="51">
                  <c:v>3.0910424533583161</c:v>
                </c:pt>
                <c:pt idx="52">
                  <c:v>3.0819099697950434</c:v>
                </c:pt>
                <c:pt idx="53">
                  <c:v>3.068052935133617</c:v>
                </c:pt>
                <c:pt idx="54">
                  <c:v>3.0587070727153796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A-4A8F-91C6-9FC07452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72287"/>
        <c:axId val="559075199"/>
      </c:scatterChart>
      <c:valAx>
        <c:axId val="55907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075199"/>
        <c:crosses val="autoZero"/>
        <c:crossBetween val="midCat"/>
      </c:valAx>
      <c:valAx>
        <c:axId val="5590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07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Zona de Interesse - Arrefecimento Aço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1306211723534557E-2"/>
                  <c:y val="-0.39601263826807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Geral!$K$24:$K$140</c:f>
              <c:numCache>
                <c:formatCode>General</c:formatCode>
                <c:ptCount val="117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  <c:pt idx="55">
                  <c:v>660</c:v>
                </c:pt>
                <c:pt idx="56">
                  <c:v>670</c:v>
                </c:pt>
                <c:pt idx="57">
                  <c:v>680</c:v>
                </c:pt>
                <c:pt idx="58">
                  <c:v>690</c:v>
                </c:pt>
                <c:pt idx="59">
                  <c:v>700</c:v>
                </c:pt>
                <c:pt idx="60">
                  <c:v>710</c:v>
                </c:pt>
                <c:pt idx="61">
                  <c:v>720</c:v>
                </c:pt>
                <c:pt idx="62">
                  <c:v>730</c:v>
                </c:pt>
                <c:pt idx="63">
                  <c:v>740</c:v>
                </c:pt>
                <c:pt idx="64">
                  <c:v>750</c:v>
                </c:pt>
                <c:pt idx="65">
                  <c:v>760</c:v>
                </c:pt>
                <c:pt idx="66">
                  <c:v>770</c:v>
                </c:pt>
                <c:pt idx="67">
                  <c:v>780</c:v>
                </c:pt>
                <c:pt idx="68">
                  <c:v>790</c:v>
                </c:pt>
                <c:pt idx="69">
                  <c:v>800</c:v>
                </c:pt>
                <c:pt idx="70">
                  <c:v>810</c:v>
                </c:pt>
                <c:pt idx="71">
                  <c:v>820</c:v>
                </c:pt>
                <c:pt idx="72">
                  <c:v>830</c:v>
                </c:pt>
                <c:pt idx="73">
                  <c:v>840</c:v>
                </c:pt>
                <c:pt idx="74">
                  <c:v>850</c:v>
                </c:pt>
                <c:pt idx="75">
                  <c:v>860</c:v>
                </c:pt>
                <c:pt idx="76">
                  <c:v>870</c:v>
                </c:pt>
                <c:pt idx="77">
                  <c:v>880</c:v>
                </c:pt>
                <c:pt idx="78">
                  <c:v>890</c:v>
                </c:pt>
                <c:pt idx="79">
                  <c:v>900</c:v>
                </c:pt>
                <c:pt idx="80">
                  <c:v>910</c:v>
                </c:pt>
                <c:pt idx="81">
                  <c:v>920</c:v>
                </c:pt>
                <c:pt idx="82">
                  <c:v>930</c:v>
                </c:pt>
                <c:pt idx="83">
                  <c:v>940</c:v>
                </c:pt>
                <c:pt idx="84">
                  <c:v>950</c:v>
                </c:pt>
                <c:pt idx="85">
                  <c:v>960</c:v>
                </c:pt>
                <c:pt idx="86">
                  <c:v>970</c:v>
                </c:pt>
                <c:pt idx="87">
                  <c:v>980</c:v>
                </c:pt>
                <c:pt idx="88">
                  <c:v>990</c:v>
                </c:pt>
                <c:pt idx="89">
                  <c:v>1000</c:v>
                </c:pt>
                <c:pt idx="90">
                  <c:v>1010</c:v>
                </c:pt>
                <c:pt idx="91">
                  <c:v>1020</c:v>
                </c:pt>
                <c:pt idx="92">
                  <c:v>1030</c:v>
                </c:pt>
                <c:pt idx="93">
                  <c:v>1040</c:v>
                </c:pt>
                <c:pt idx="94">
                  <c:v>1050</c:v>
                </c:pt>
                <c:pt idx="95">
                  <c:v>1060</c:v>
                </c:pt>
                <c:pt idx="96">
                  <c:v>1070</c:v>
                </c:pt>
                <c:pt idx="97">
                  <c:v>1080</c:v>
                </c:pt>
                <c:pt idx="98">
                  <c:v>1090</c:v>
                </c:pt>
                <c:pt idx="99">
                  <c:v>1100</c:v>
                </c:pt>
                <c:pt idx="100">
                  <c:v>1110</c:v>
                </c:pt>
                <c:pt idx="101">
                  <c:v>1120</c:v>
                </c:pt>
                <c:pt idx="102">
                  <c:v>1130</c:v>
                </c:pt>
                <c:pt idx="103">
                  <c:v>1140</c:v>
                </c:pt>
                <c:pt idx="104">
                  <c:v>1150</c:v>
                </c:pt>
                <c:pt idx="105">
                  <c:v>1160</c:v>
                </c:pt>
                <c:pt idx="106">
                  <c:v>1170</c:v>
                </c:pt>
                <c:pt idx="107">
                  <c:v>1180</c:v>
                </c:pt>
                <c:pt idx="108">
                  <c:v>1190</c:v>
                </c:pt>
                <c:pt idx="109">
                  <c:v>1200</c:v>
                </c:pt>
                <c:pt idx="110">
                  <c:v>1210</c:v>
                </c:pt>
                <c:pt idx="111">
                  <c:v>1220</c:v>
                </c:pt>
                <c:pt idx="112">
                  <c:v>1230</c:v>
                </c:pt>
                <c:pt idx="113">
                  <c:v>1240</c:v>
                </c:pt>
                <c:pt idx="114">
                  <c:v>1250</c:v>
                </c:pt>
                <c:pt idx="115">
                  <c:v>1260</c:v>
                </c:pt>
                <c:pt idx="116">
                  <c:v>1270</c:v>
                </c:pt>
              </c:numCache>
            </c:numRef>
          </c:xVal>
          <c:yVal>
            <c:numRef>
              <c:f>Geral!$J$24:$J$140</c:f>
              <c:numCache>
                <c:formatCode>0\.0</c:formatCode>
                <c:ptCount val="117"/>
                <c:pt idx="0">
                  <c:v>112.4</c:v>
                </c:pt>
                <c:pt idx="1">
                  <c:v>110.8</c:v>
                </c:pt>
                <c:pt idx="2">
                  <c:v>109.2</c:v>
                </c:pt>
                <c:pt idx="3">
                  <c:v>107.2</c:v>
                </c:pt>
                <c:pt idx="4">
                  <c:v>105.3</c:v>
                </c:pt>
                <c:pt idx="5">
                  <c:v>103.2</c:v>
                </c:pt>
                <c:pt idx="6">
                  <c:v>101.2</c:v>
                </c:pt>
                <c:pt idx="7">
                  <c:v>98.9</c:v>
                </c:pt>
                <c:pt idx="8">
                  <c:v>96.8</c:v>
                </c:pt>
                <c:pt idx="9">
                  <c:v>94.5</c:v>
                </c:pt>
                <c:pt idx="10">
                  <c:v>92.4</c:v>
                </c:pt>
                <c:pt idx="11">
                  <c:v>90.1</c:v>
                </c:pt>
                <c:pt idx="12">
                  <c:v>88.2</c:v>
                </c:pt>
                <c:pt idx="13">
                  <c:v>86.1</c:v>
                </c:pt>
                <c:pt idx="14">
                  <c:v>84</c:v>
                </c:pt>
                <c:pt idx="15">
                  <c:v>81.900000000000006</c:v>
                </c:pt>
                <c:pt idx="16">
                  <c:v>79.900000000000006</c:v>
                </c:pt>
                <c:pt idx="17">
                  <c:v>77.900000000000006</c:v>
                </c:pt>
                <c:pt idx="18">
                  <c:v>76.2</c:v>
                </c:pt>
                <c:pt idx="19">
                  <c:v>74.5</c:v>
                </c:pt>
                <c:pt idx="20">
                  <c:v>72.7</c:v>
                </c:pt>
                <c:pt idx="21">
                  <c:v>70.900000000000006</c:v>
                </c:pt>
                <c:pt idx="22">
                  <c:v>69.2</c:v>
                </c:pt>
                <c:pt idx="23">
                  <c:v>67.8</c:v>
                </c:pt>
                <c:pt idx="24">
                  <c:v>66.099999999999994</c:v>
                </c:pt>
                <c:pt idx="25">
                  <c:v>64.7</c:v>
                </c:pt>
                <c:pt idx="26">
                  <c:v>63.1</c:v>
                </c:pt>
                <c:pt idx="27">
                  <c:v>61.7</c:v>
                </c:pt>
                <c:pt idx="28">
                  <c:v>60.2</c:v>
                </c:pt>
                <c:pt idx="29">
                  <c:v>59</c:v>
                </c:pt>
                <c:pt idx="30">
                  <c:v>57.8</c:v>
                </c:pt>
                <c:pt idx="31">
                  <c:v>56.5</c:v>
                </c:pt>
                <c:pt idx="32">
                  <c:v>55.4</c:v>
                </c:pt>
                <c:pt idx="33">
                  <c:v>54.1</c:v>
                </c:pt>
                <c:pt idx="34">
                  <c:v>53</c:v>
                </c:pt>
                <c:pt idx="35">
                  <c:v>52.1</c:v>
                </c:pt>
                <c:pt idx="36">
                  <c:v>51.1</c:v>
                </c:pt>
                <c:pt idx="37">
                  <c:v>50</c:v>
                </c:pt>
                <c:pt idx="38">
                  <c:v>49</c:v>
                </c:pt>
                <c:pt idx="39">
                  <c:v>48.1</c:v>
                </c:pt>
                <c:pt idx="40">
                  <c:v>47.3</c:v>
                </c:pt>
                <c:pt idx="41">
                  <c:v>46.4</c:v>
                </c:pt>
                <c:pt idx="42">
                  <c:v>45.6</c:v>
                </c:pt>
                <c:pt idx="43">
                  <c:v>44.9</c:v>
                </c:pt>
                <c:pt idx="44">
                  <c:v>44</c:v>
                </c:pt>
                <c:pt idx="45">
                  <c:v>43.3</c:v>
                </c:pt>
                <c:pt idx="46">
                  <c:v>42.6</c:v>
                </c:pt>
                <c:pt idx="47">
                  <c:v>41.9</c:v>
                </c:pt>
                <c:pt idx="48">
                  <c:v>41.3</c:v>
                </c:pt>
                <c:pt idx="49">
                  <c:v>40.700000000000003</c:v>
                </c:pt>
                <c:pt idx="50">
                  <c:v>39.9</c:v>
                </c:pt>
                <c:pt idx="51">
                  <c:v>39.299999999999997</c:v>
                </c:pt>
                <c:pt idx="52">
                  <c:v>38.700000000000003</c:v>
                </c:pt>
                <c:pt idx="53">
                  <c:v>38.200000000000003</c:v>
                </c:pt>
                <c:pt idx="54">
                  <c:v>37.6</c:v>
                </c:pt>
                <c:pt idx="55">
                  <c:v>37.1</c:v>
                </c:pt>
                <c:pt idx="56">
                  <c:v>36.6</c:v>
                </c:pt>
                <c:pt idx="57">
                  <c:v>36.1</c:v>
                </c:pt>
                <c:pt idx="58">
                  <c:v>35.700000000000003</c:v>
                </c:pt>
                <c:pt idx="59">
                  <c:v>35.200000000000003</c:v>
                </c:pt>
                <c:pt idx="60">
                  <c:v>34.799999999999997</c:v>
                </c:pt>
                <c:pt idx="61">
                  <c:v>34.4</c:v>
                </c:pt>
                <c:pt idx="62">
                  <c:v>34</c:v>
                </c:pt>
                <c:pt idx="63">
                  <c:v>33.6</c:v>
                </c:pt>
                <c:pt idx="64">
                  <c:v>33.200000000000003</c:v>
                </c:pt>
                <c:pt idx="65">
                  <c:v>32.799999999999997</c:v>
                </c:pt>
                <c:pt idx="66">
                  <c:v>32.5</c:v>
                </c:pt>
                <c:pt idx="67">
                  <c:v>32.200000000000003</c:v>
                </c:pt>
                <c:pt idx="68">
                  <c:v>31.9</c:v>
                </c:pt>
                <c:pt idx="69">
                  <c:v>31.6</c:v>
                </c:pt>
                <c:pt idx="70">
                  <c:v>31.3</c:v>
                </c:pt>
                <c:pt idx="71">
                  <c:v>31</c:v>
                </c:pt>
                <c:pt idx="72">
                  <c:v>30.7</c:v>
                </c:pt>
                <c:pt idx="73">
                  <c:v>30.4</c:v>
                </c:pt>
                <c:pt idx="74">
                  <c:v>30.2</c:v>
                </c:pt>
                <c:pt idx="75">
                  <c:v>29.9</c:v>
                </c:pt>
                <c:pt idx="76">
                  <c:v>29.7</c:v>
                </c:pt>
                <c:pt idx="77">
                  <c:v>29.4</c:v>
                </c:pt>
                <c:pt idx="78">
                  <c:v>29.2</c:v>
                </c:pt>
                <c:pt idx="79">
                  <c:v>29</c:v>
                </c:pt>
                <c:pt idx="80">
                  <c:v>28.7</c:v>
                </c:pt>
                <c:pt idx="81">
                  <c:v>28.5</c:v>
                </c:pt>
                <c:pt idx="82">
                  <c:v>28.3</c:v>
                </c:pt>
                <c:pt idx="83">
                  <c:v>28.1</c:v>
                </c:pt>
                <c:pt idx="84">
                  <c:v>28</c:v>
                </c:pt>
                <c:pt idx="85">
                  <c:v>27.8</c:v>
                </c:pt>
                <c:pt idx="86">
                  <c:v>27.6</c:v>
                </c:pt>
                <c:pt idx="87">
                  <c:v>27.4</c:v>
                </c:pt>
                <c:pt idx="88">
                  <c:v>27.3</c:v>
                </c:pt>
                <c:pt idx="89">
                  <c:v>27.1</c:v>
                </c:pt>
                <c:pt idx="90">
                  <c:v>26.9</c:v>
                </c:pt>
                <c:pt idx="91">
                  <c:v>26.8</c:v>
                </c:pt>
                <c:pt idx="92">
                  <c:v>26.6</c:v>
                </c:pt>
                <c:pt idx="93">
                  <c:v>26.5</c:v>
                </c:pt>
                <c:pt idx="94">
                  <c:v>26.4</c:v>
                </c:pt>
                <c:pt idx="95">
                  <c:v>26.2</c:v>
                </c:pt>
                <c:pt idx="96">
                  <c:v>26.1</c:v>
                </c:pt>
                <c:pt idx="97">
                  <c:v>25.9</c:v>
                </c:pt>
                <c:pt idx="98">
                  <c:v>25.8</c:v>
                </c:pt>
                <c:pt idx="99">
                  <c:v>25.7</c:v>
                </c:pt>
                <c:pt idx="100">
                  <c:v>25.6</c:v>
                </c:pt>
                <c:pt idx="101">
                  <c:v>25.5</c:v>
                </c:pt>
                <c:pt idx="102">
                  <c:v>25.4</c:v>
                </c:pt>
                <c:pt idx="103">
                  <c:v>25.3</c:v>
                </c:pt>
                <c:pt idx="104">
                  <c:v>25.2</c:v>
                </c:pt>
                <c:pt idx="105">
                  <c:v>25.1</c:v>
                </c:pt>
                <c:pt idx="106">
                  <c:v>25</c:v>
                </c:pt>
                <c:pt idx="107">
                  <c:v>24.9</c:v>
                </c:pt>
                <c:pt idx="108">
                  <c:v>24.8</c:v>
                </c:pt>
                <c:pt idx="109">
                  <c:v>24.8</c:v>
                </c:pt>
                <c:pt idx="110">
                  <c:v>24.7</c:v>
                </c:pt>
                <c:pt idx="111">
                  <c:v>24.6</c:v>
                </c:pt>
                <c:pt idx="112">
                  <c:v>24.6</c:v>
                </c:pt>
                <c:pt idx="113">
                  <c:v>24.4</c:v>
                </c:pt>
                <c:pt idx="114">
                  <c:v>24.5</c:v>
                </c:pt>
                <c:pt idx="115">
                  <c:v>24.4</c:v>
                </c:pt>
                <c:pt idx="116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A-4E43-B463-50BD9FD9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03872"/>
        <c:axId val="1133204528"/>
      </c:scatterChart>
      <c:valAx>
        <c:axId val="11332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s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3204528"/>
        <c:crosses val="autoZero"/>
        <c:crossBetween val="midCat"/>
      </c:valAx>
      <c:valAx>
        <c:axId val="11332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Temperatura TºC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\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32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Linearização do gráfico das zonas de interesse - Arrefecimento Aço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148950131233593E-2"/>
                  <c:y val="0.11389201779825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Geral!$K$20:$K$140</c:f>
              <c:numCache>
                <c:formatCode>General</c:formatCode>
                <c:ptCount val="121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260</c:v>
                </c:pt>
                <c:pt idx="20">
                  <c:v>270</c:v>
                </c:pt>
                <c:pt idx="21">
                  <c:v>280</c:v>
                </c:pt>
                <c:pt idx="22">
                  <c:v>290</c:v>
                </c:pt>
                <c:pt idx="23">
                  <c:v>300</c:v>
                </c:pt>
                <c:pt idx="24">
                  <c:v>310</c:v>
                </c:pt>
                <c:pt idx="25">
                  <c:v>320</c:v>
                </c:pt>
                <c:pt idx="26">
                  <c:v>330</c:v>
                </c:pt>
                <c:pt idx="27">
                  <c:v>340</c:v>
                </c:pt>
                <c:pt idx="28">
                  <c:v>350</c:v>
                </c:pt>
                <c:pt idx="29">
                  <c:v>360</c:v>
                </c:pt>
                <c:pt idx="30">
                  <c:v>370</c:v>
                </c:pt>
                <c:pt idx="31">
                  <c:v>380</c:v>
                </c:pt>
                <c:pt idx="32">
                  <c:v>390</c:v>
                </c:pt>
                <c:pt idx="33">
                  <c:v>400</c:v>
                </c:pt>
                <c:pt idx="34">
                  <c:v>410</c:v>
                </c:pt>
                <c:pt idx="35">
                  <c:v>420</c:v>
                </c:pt>
                <c:pt idx="36">
                  <c:v>430</c:v>
                </c:pt>
                <c:pt idx="37">
                  <c:v>440</c:v>
                </c:pt>
                <c:pt idx="38">
                  <c:v>450</c:v>
                </c:pt>
                <c:pt idx="39">
                  <c:v>460</c:v>
                </c:pt>
                <c:pt idx="40">
                  <c:v>470</c:v>
                </c:pt>
                <c:pt idx="41">
                  <c:v>480</c:v>
                </c:pt>
                <c:pt idx="42">
                  <c:v>490</c:v>
                </c:pt>
                <c:pt idx="43">
                  <c:v>500</c:v>
                </c:pt>
                <c:pt idx="44">
                  <c:v>510</c:v>
                </c:pt>
                <c:pt idx="45">
                  <c:v>520</c:v>
                </c:pt>
                <c:pt idx="46">
                  <c:v>530</c:v>
                </c:pt>
                <c:pt idx="47">
                  <c:v>540</c:v>
                </c:pt>
                <c:pt idx="48">
                  <c:v>550</c:v>
                </c:pt>
                <c:pt idx="49">
                  <c:v>560</c:v>
                </c:pt>
                <c:pt idx="50">
                  <c:v>570</c:v>
                </c:pt>
                <c:pt idx="51">
                  <c:v>580</c:v>
                </c:pt>
                <c:pt idx="52">
                  <c:v>590</c:v>
                </c:pt>
                <c:pt idx="53">
                  <c:v>600</c:v>
                </c:pt>
                <c:pt idx="54">
                  <c:v>610</c:v>
                </c:pt>
                <c:pt idx="55">
                  <c:v>620</c:v>
                </c:pt>
                <c:pt idx="56">
                  <c:v>630</c:v>
                </c:pt>
                <c:pt idx="57">
                  <c:v>640</c:v>
                </c:pt>
                <c:pt idx="58">
                  <c:v>650</c:v>
                </c:pt>
                <c:pt idx="59">
                  <c:v>660</c:v>
                </c:pt>
                <c:pt idx="60">
                  <c:v>670</c:v>
                </c:pt>
                <c:pt idx="61">
                  <c:v>680</c:v>
                </c:pt>
                <c:pt idx="62">
                  <c:v>690</c:v>
                </c:pt>
                <c:pt idx="63">
                  <c:v>700</c:v>
                </c:pt>
                <c:pt idx="64">
                  <c:v>710</c:v>
                </c:pt>
                <c:pt idx="65">
                  <c:v>720</c:v>
                </c:pt>
                <c:pt idx="66">
                  <c:v>730</c:v>
                </c:pt>
                <c:pt idx="67">
                  <c:v>740</c:v>
                </c:pt>
                <c:pt idx="68">
                  <c:v>750</c:v>
                </c:pt>
                <c:pt idx="69">
                  <c:v>760</c:v>
                </c:pt>
                <c:pt idx="70">
                  <c:v>770</c:v>
                </c:pt>
                <c:pt idx="71">
                  <c:v>780</c:v>
                </c:pt>
                <c:pt idx="72">
                  <c:v>790</c:v>
                </c:pt>
                <c:pt idx="73">
                  <c:v>800</c:v>
                </c:pt>
                <c:pt idx="74">
                  <c:v>810</c:v>
                </c:pt>
                <c:pt idx="75">
                  <c:v>820</c:v>
                </c:pt>
                <c:pt idx="76">
                  <c:v>830</c:v>
                </c:pt>
                <c:pt idx="77">
                  <c:v>840</c:v>
                </c:pt>
                <c:pt idx="78">
                  <c:v>850</c:v>
                </c:pt>
                <c:pt idx="79">
                  <c:v>860</c:v>
                </c:pt>
                <c:pt idx="80">
                  <c:v>870</c:v>
                </c:pt>
                <c:pt idx="81">
                  <c:v>880</c:v>
                </c:pt>
                <c:pt idx="82">
                  <c:v>890</c:v>
                </c:pt>
                <c:pt idx="83">
                  <c:v>900</c:v>
                </c:pt>
                <c:pt idx="84">
                  <c:v>910</c:v>
                </c:pt>
                <c:pt idx="85">
                  <c:v>920</c:v>
                </c:pt>
                <c:pt idx="86">
                  <c:v>930</c:v>
                </c:pt>
                <c:pt idx="87">
                  <c:v>940</c:v>
                </c:pt>
                <c:pt idx="88">
                  <c:v>950</c:v>
                </c:pt>
                <c:pt idx="89">
                  <c:v>960</c:v>
                </c:pt>
                <c:pt idx="90">
                  <c:v>970</c:v>
                </c:pt>
                <c:pt idx="91">
                  <c:v>980</c:v>
                </c:pt>
                <c:pt idx="92">
                  <c:v>990</c:v>
                </c:pt>
                <c:pt idx="93">
                  <c:v>1000</c:v>
                </c:pt>
                <c:pt idx="94">
                  <c:v>1010</c:v>
                </c:pt>
                <c:pt idx="95">
                  <c:v>1020</c:v>
                </c:pt>
                <c:pt idx="96">
                  <c:v>1030</c:v>
                </c:pt>
                <c:pt idx="97">
                  <c:v>1040</c:v>
                </c:pt>
                <c:pt idx="98">
                  <c:v>1050</c:v>
                </c:pt>
                <c:pt idx="99">
                  <c:v>1060</c:v>
                </c:pt>
                <c:pt idx="100">
                  <c:v>1070</c:v>
                </c:pt>
                <c:pt idx="101">
                  <c:v>1080</c:v>
                </c:pt>
                <c:pt idx="102">
                  <c:v>1090</c:v>
                </c:pt>
                <c:pt idx="103">
                  <c:v>1100</c:v>
                </c:pt>
                <c:pt idx="104">
                  <c:v>1110</c:v>
                </c:pt>
                <c:pt idx="105">
                  <c:v>1120</c:v>
                </c:pt>
                <c:pt idx="106">
                  <c:v>1130</c:v>
                </c:pt>
                <c:pt idx="107">
                  <c:v>1140</c:v>
                </c:pt>
                <c:pt idx="108">
                  <c:v>1150</c:v>
                </c:pt>
                <c:pt idx="109">
                  <c:v>1160</c:v>
                </c:pt>
                <c:pt idx="110">
                  <c:v>1170</c:v>
                </c:pt>
                <c:pt idx="111">
                  <c:v>1180</c:v>
                </c:pt>
                <c:pt idx="112">
                  <c:v>1190</c:v>
                </c:pt>
                <c:pt idx="113">
                  <c:v>1200</c:v>
                </c:pt>
                <c:pt idx="114">
                  <c:v>1210</c:v>
                </c:pt>
                <c:pt idx="115">
                  <c:v>1220</c:v>
                </c:pt>
                <c:pt idx="116">
                  <c:v>1230</c:v>
                </c:pt>
                <c:pt idx="117">
                  <c:v>1240</c:v>
                </c:pt>
                <c:pt idx="118">
                  <c:v>1250</c:v>
                </c:pt>
                <c:pt idx="119">
                  <c:v>1260</c:v>
                </c:pt>
                <c:pt idx="120">
                  <c:v>1270</c:v>
                </c:pt>
              </c:numCache>
            </c:numRef>
          </c:xVal>
          <c:yVal>
            <c:numRef>
              <c:f>Geral!$K$143:$K$263</c:f>
              <c:numCache>
                <c:formatCode>0.00</c:formatCode>
                <c:ptCount val="121"/>
                <c:pt idx="0">
                  <c:v>4.7501359562382772</c:v>
                </c:pt>
                <c:pt idx="1">
                  <c:v>4.747537427275013</c:v>
                </c:pt>
                <c:pt idx="2">
                  <c:v>4.7423200241353252</c:v>
                </c:pt>
                <c:pt idx="3">
                  <c:v>4.7335634007564904</c:v>
                </c:pt>
                <c:pt idx="4">
                  <c:v>4.7220639374595912</c:v>
                </c:pt>
                <c:pt idx="5">
                  <c:v>4.7077267743131834</c:v>
                </c:pt>
                <c:pt idx="6">
                  <c:v>4.6931810633108046</c:v>
                </c:pt>
                <c:pt idx="7">
                  <c:v>4.6746962486367014</c:v>
                </c:pt>
                <c:pt idx="8">
                  <c:v>4.6568134191399295</c:v>
                </c:pt>
                <c:pt idx="9">
                  <c:v>4.6366688530474622</c:v>
                </c:pt>
                <c:pt idx="10">
                  <c:v>4.6170987568533652</c:v>
                </c:pt>
                <c:pt idx="11">
                  <c:v>4.5941092386286666</c:v>
                </c:pt>
                <c:pt idx="12">
                  <c:v>4.5726469942825316</c:v>
                </c:pt>
                <c:pt idx="13">
                  <c:v>4.5485998344996972</c:v>
                </c:pt>
                <c:pt idx="14">
                  <c:v>4.5261269786476381</c:v>
                </c:pt>
                <c:pt idx="15">
                  <c:v>4.5009201646142918</c:v>
                </c:pt>
                <c:pt idx="16">
                  <c:v>4.4796069630127455</c:v>
                </c:pt>
                <c:pt idx="17">
                  <c:v>4.4555094114336846</c:v>
                </c:pt>
                <c:pt idx="18">
                  <c:v>4.4308167988433134</c:v>
                </c:pt>
                <c:pt idx="19">
                  <c:v>4.4054989908590239</c:v>
                </c:pt>
                <c:pt idx="20">
                  <c:v>4.3807758527722287</c:v>
                </c:pt>
                <c:pt idx="21">
                  <c:v>4.3554259528767023</c:v>
                </c:pt>
                <c:pt idx="22">
                  <c:v>4.3333614626926007</c:v>
                </c:pt>
                <c:pt idx="23">
                  <c:v>4.3107991253855138</c:v>
                </c:pt>
                <c:pt idx="24">
                  <c:v>4.2863413845394733</c:v>
                </c:pt>
                <c:pt idx="25">
                  <c:v>4.2612704335380815</c:v>
                </c:pt>
                <c:pt idx="26">
                  <c:v>4.2370008626236242</c:v>
                </c:pt>
                <c:pt idx="27">
                  <c:v>4.2165621949463494</c:v>
                </c:pt>
                <c:pt idx="28">
                  <c:v>4.1911687468576408</c:v>
                </c:pt>
                <c:pt idx="29">
                  <c:v>4.169761201506855</c:v>
                </c:pt>
                <c:pt idx="30">
                  <c:v>4.1447207695471677</c:v>
                </c:pt>
                <c:pt idx="31">
                  <c:v>4.1222839309113422</c:v>
                </c:pt>
                <c:pt idx="32">
                  <c:v>4.0976723523147758</c:v>
                </c:pt>
                <c:pt idx="33">
                  <c:v>4.0775374439057197</c:v>
                </c:pt>
                <c:pt idx="34">
                  <c:v>4.0569887756783318</c:v>
                </c:pt>
                <c:pt idx="35">
                  <c:v>4.0342406381523954</c:v>
                </c:pt>
                <c:pt idx="36">
                  <c:v>4.014579593753238</c:v>
                </c:pt>
                <c:pt idx="37">
                  <c:v>3.9908341858524357</c:v>
                </c:pt>
                <c:pt idx="38">
                  <c:v>3.970291913552122</c:v>
                </c:pt>
                <c:pt idx="39">
                  <c:v>3.9531649487593215</c:v>
                </c:pt>
                <c:pt idx="40">
                  <c:v>3.9337844972096589</c:v>
                </c:pt>
                <c:pt idx="41">
                  <c:v>3.912023005428146</c:v>
                </c:pt>
                <c:pt idx="42">
                  <c:v>3.8918202981106265</c:v>
                </c:pt>
                <c:pt idx="43">
                  <c:v>3.8732821771117156</c:v>
                </c:pt>
                <c:pt idx="44">
                  <c:v>3.8565102954978872</c:v>
                </c:pt>
                <c:pt idx="45">
                  <c:v>3.8372994592322094</c:v>
                </c:pt>
                <c:pt idx="46">
                  <c:v>3.8199077165203406</c:v>
                </c:pt>
                <c:pt idx="47">
                  <c:v>3.8044377947482086</c:v>
                </c:pt>
                <c:pt idx="48">
                  <c:v>3.784189633918261</c:v>
                </c:pt>
                <c:pt idx="49">
                  <c:v>3.7681526350084442</c:v>
                </c:pt>
                <c:pt idx="50">
                  <c:v>3.751854253275325</c:v>
                </c:pt>
                <c:pt idx="51">
                  <c:v>3.735285826928092</c:v>
                </c:pt>
                <c:pt idx="52">
                  <c:v>3.7208624999669868</c:v>
                </c:pt>
                <c:pt idx="53">
                  <c:v>3.7062280924485496</c:v>
                </c:pt>
                <c:pt idx="54">
                  <c:v>3.6863763238958178</c:v>
                </c:pt>
                <c:pt idx="55">
                  <c:v>3.6712245188752153</c:v>
                </c:pt>
                <c:pt idx="56">
                  <c:v>3.655839600035736</c:v>
                </c:pt>
                <c:pt idx="57">
                  <c:v>3.6428355156125294</c:v>
                </c:pt>
                <c:pt idx="58">
                  <c:v>3.6270040503958487</c:v>
                </c:pt>
                <c:pt idx="59">
                  <c:v>3.6136169696133895</c:v>
                </c:pt>
                <c:pt idx="60">
                  <c:v>3.6000482404073204</c:v>
                </c:pt>
                <c:pt idx="61">
                  <c:v>3.5862928653388351</c:v>
                </c:pt>
                <c:pt idx="62">
                  <c:v>3.5751506887855933</c:v>
                </c:pt>
                <c:pt idx="63">
                  <c:v>3.5610460826040513</c:v>
                </c:pt>
                <c:pt idx="64">
                  <c:v>3.5496173867804286</c:v>
                </c:pt>
                <c:pt idx="65">
                  <c:v>3.5380565643793527</c:v>
                </c:pt>
                <c:pt idx="66">
                  <c:v>3.5263605246161616</c:v>
                </c:pt>
                <c:pt idx="67">
                  <c:v>3.5145260669691587</c:v>
                </c:pt>
                <c:pt idx="68">
                  <c:v>3.5025498759224432</c:v>
                </c:pt>
                <c:pt idx="69">
                  <c:v>3.4904285153900978</c:v>
                </c:pt>
                <c:pt idx="70">
                  <c:v>3.4812400893356918</c:v>
                </c:pt>
                <c:pt idx="71">
                  <c:v>3.4719664525503626</c:v>
                </c:pt>
                <c:pt idx="72">
                  <c:v>3.4626060097907989</c:v>
                </c:pt>
                <c:pt idx="73">
                  <c:v>3.4531571205928664</c:v>
                </c:pt>
                <c:pt idx="74">
                  <c:v>3.4436180975461075</c:v>
                </c:pt>
                <c:pt idx="75">
                  <c:v>3.4339872044851463</c:v>
                </c:pt>
                <c:pt idx="76">
                  <c:v>3.4242626545931514</c:v>
                </c:pt>
                <c:pt idx="77">
                  <c:v>3.414442608412176</c:v>
                </c:pt>
                <c:pt idx="78">
                  <c:v>3.4078419243808238</c:v>
                </c:pt>
                <c:pt idx="79">
                  <c:v>3.3978584803966405</c:v>
                </c:pt>
                <c:pt idx="80">
                  <c:v>3.3911470458086539</c:v>
                </c:pt>
                <c:pt idx="81">
                  <c:v>3.380994674344636</c:v>
                </c:pt>
                <c:pt idx="82">
                  <c:v>3.3741687092742358</c:v>
                </c:pt>
                <c:pt idx="83">
                  <c:v>3.3672958299864741</c:v>
                </c:pt>
                <c:pt idx="84">
                  <c:v>3.3568971227655755</c:v>
                </c:pt>
                <c:pt idx="85">
                  <c:v>3.3499040872746049</c:v>
                </c:pt>
                <c:pt idx="86">
                  <c:v>3.3428618046491918</c:v>
                </c:pt>
                <c:pt idx="87">
                  <c:v>3.3357695763396999</c:v>
                </c:pt>
                <c:pt idx="88">
                  <c:v>3.3322045101752038</c:v>
                </c:pt>
                <c:pt idx="89">
                  <c:v>3.3250360206965914</c:v>
                </c:pt>
                <c:pt idx="90">
                  <c:v>3.3178157727231046</c:v>
                </c:pt>
                <c:pt idx="91">
                  <c:v>3.3105430133940246</c:v>
                </c:pt>
                <c:pt idx="92">
                  <c:v>3.3068867021909143</c:v>
                </c:pt>
                <c:pt idx="93">
                  <c:v>3.2995337278856551</c:v>
                </c:pt>
                <c:pt idx="94">
                  <c:v>3.2921262866077932</c:v>
                </c:pt>
                <c:pt idx="95">
                  <c:v>3.2884018875168111</c:v>
                </c:pt>
                <c:pt idx="96">
                  <c:v>3.2809112157876537</c:v>
                </c:pt>
                <c:pt idx="97">
                  <c:v>3.2771447329921766</c:v>
                </c:pt>
                <c:pt idx="98">
                  <c:v>3.2733640101522705</c:v>
                </c:pt>
                <c:pt idx="99">
                  <c:v>3.2657594107670511</c:v>
                </c:pt>
                <c:pt idx="100">
                  <c:v>3.2619353143286478</c:v>
                </c:pt>
                <c:pt idx="101">
                  <c:v>3.2542429687054919</c:v>
                </c:pt>
                <c:pt idx="102">
                  <c:v>3.2503744919275719</c:v>
                </c:pt>
                <c:pt idx="103">
                  <c:v>3.2464909919011742</c:v>
                </c:pt>
                <c:pt idx="104">
                  <c:v>3.2425923514855168</c:v>
                </c:pt>
                <c:pt idx="105">
                  <c:v>3.2386784521643803</c:v>
                </c:pt>
                <c:pt idx="106">
                  <c:v>3.2347491740244907</c:v>
                </c:pt>
                <c:pt idx="107">
                  <c:v>3.2308043957334744</c:v>
                </c:pt>
                <c:pt idx="108">
                  <c:v>3.2268439945173775</c:v>
                </c:pt>
                <c:pt idx="109">
                  <c:v>3.2228678461377385</c:v>
                </c:pt>
                <c:pt idx="110">
                  <c:v>3.2188758248682006</c:v>
                </c:pt>
                <c:pt idx="111">
                  <c:v>3.2148678034706619</c:v>
                </c:pt>
                <c:pt idx="112">
                  <c:v>3.2108436531709366</c:v>
                </c:pt>
                <c:pt idx="113">
                  <c:v>3.2108436531709366</c:v>
                </c:pt>
                <c:pt idx="114">
                  <c:v>3.2068032436339315</c:v>
                </c:pt>
                <c:pt idx="115">
                  <c:v>3.202746442938317</c:v>
                </c:pt>
                <c:pt idx="116">
                  <c:v>3.202746442938317</c:v>
                </c:pt>
                <c:pt idx="117">
                  <c:v>3.1945831322991562</c:v>
                </c:pt>
                <c:pt idx="118">
                  <c:v>3.1986731175506815</c:v>
                </c:pt>
                <c:pt idx="119">
                  <c:v>3.1945831322991562</c:v>
                </c:pt>
                <c:pt idx="120">
                  <c:v>3.1904763503465028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3-4DB4-A6FF-49FF1330C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44063"/>
        <c:axId val="634242399"/>
      </c:scatterChart>
      <c:valAx>
        <c:axId val="63424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4242399"/>
        <c:crosses val="autoZero"/>
        <c:crossBetween val="midCat"/>
      </c:valAx>
      <c:valAx>
        <c:axId val="6342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424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156387</xdr:colOff>
      <xdr:row>7</xdr:row>
      <xdr:rowOff>114780</xdr:rowOff>
    </xdr:from>
    <xdr:to>
      <xdr:col>31</xdr:col>
      <xdr:colOff>490659</xdr:colOff>
      <xdr:row>22</xdr:row>
      <xdr:rowOff>94320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172C09-0C0C-46D1-9226-73CA3B4E5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179070</xdr:colOff>
      <xdr:row>38</xdr:row>
      <xdr:rowOff>174307</xdr:rowOff>
    </xdr:from>
    <xdr:to>
      <xdr:col>31</xdr:col>
      <xdr:colOff>483870</xdr:colOff>
      <xdr:row>54</xdr:row>
      <xdr:rowOff>20002</xdr:rowOff>
    </xdr:to>
    <xdr:graphicFrame macro="">
      <xdr:nvGraphicFramePr>
        <xdr:cNvPr id="186" name="Gráfico 3">
          <a:extLst>
            <a:ext uri="{FF2B5EF4-FFF2-40B4-BE49-F238E27FC236}">
              <a16:creationId xmlns:a16="http://schemas.microsoft.com/office/drawing/2014/main" id="{669AF5EF-6C5C-4A4F-80F0-20073AC34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174262</xdr:colOff>
      <xdr:row>22</xdr:row>
      <xdr:rowOff>161516</xdr:rowOff>
    </xdr:from>
    <xdr:to>
      <xdr:col>31</xdr:col>
      <xdr:colOff>479062</xdr:colOff>
      <xdr:row>38</xdr:row>
      <xdr:rowOff>29618</xdr:rowOff>
    </xdr:to>
    <xdr:graphicFrame macro="">
      <xdr:nvGraphicFramePr>
        <xdr:cNvPr id="7" name="Gráfico 5">
          <a:extLst>
            <a:ext uri="{FF2B5EF4-FFF2-40B4-BE49-F238E27FC236}">
              <a16:creationId xmlns:a16="http://schemas.microsoft.com/office/drawing/2014/main" id="{F0A0FE7C-4249-41CE-8F3D-56035EE02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188595</xdr:colOff>
      <xdr:row>54</xdr:row>
      <xdr:rowOff>117157</xdr:rowOff>
    </xdr:from>
    <xdr:to>
      <xdr:col>31</xdr:col>
      <xdr:colOff>493395</xdr:colOff>
      <xdr:row>69</xdr:row>
      <xdr:rowOff>153352</xdr:rowOff>
    </xdr:to>
    <xdr:graphicFrame macro="">
      <xdr:nvGraphicFramePr>
        <xdr:cNvPr id="37" name="Gráfico 7">
          <a:extLst>
            <a:ext uri="{FF2B5EF4-FFF2-40B4-BE49-F238E27FC236}">
              <a16:creationId xmlns:a16="http://schemas.microsoft.com/office/drawing/2014/main" id="{40E852B4-4575-4201-99A5-5E5D3BDF6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199571</xdr:colOff>
      <xdr:row>7</xdr:row>
      <xdr:rowOff>126697</xdr:rowOff>
    </xdr:from>
    <xdr:to>
      <xdr:col>39</xdr:col>
      <xdr:colOff>526294</xdr:colOff>
      <xdr:row>22</xdr:row>
      <xdr:rowOff>70635</xdr:rowOff>
    </xdr:to>
    <xdr:graphicFrame macro="">
      <xdr:nvGraphicFramePr>
        <xdr:cNvPr id="157" name="Gráfico 37">
          <a:extLst>
            <a:ext uri="{FF2B5EF4-FFF2-40B4-BE49-F238E27FC236}">
              <a16:creationId xmlns:a16="http://schemas.microsoft.com/office/drawing/2014/main" id="{44D40D2E-705A-4129-8A66-E508DEB40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259171</xdr:colOff>
      <xdr:row>39</xdr:row>
      <xdr:rowOff>1994</xdr:rowOff>
    </xdr:from>
    <xdr:to>
      <xdr:col>39</xdr:col>
      <xdr:colOff>575401</xdr:colOff>
      <xdr:row>54</xdr:row>
      <xdr:rowOff>20985</xdr:rowOff>
    </xdr:to>
    <xdr:graphicFrame macro="">
      <xdr:nvGraphicFramePr>
        <xdr:cNvPr id="203" name="Gráfico 47">
          <a:extLst>
            <a:ext uri="{FF2B5EF4-FFF2-40B4-BE49-F238E27FC236}">
              <a16:creationId xmlns:a16="http://schemas.microsoft.com/office/drawing/2014/main" id="{86E3A1CE-6ECC-46D5-A0AA-A93C9575E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264459</xdr:colOff>
      <xdr:row>54</xdr:row>
      <xdr:rowOff>74855</xdr:rowOff>
    </xdr:from>
    <xdr:to>
      <xdr:col>47</xdr:col>
      <xdr:colOff>569259</xdr:colOff>
      <xdr:row>69</xdr:row>
      <xdr:rowOff>132229</xdr:rowOff>
    </xdr:to>
    <xdr:graphicFrame macro="">
      <xdr:nvGraphicFramePr>
        <xdr:cNvPr id="195" name="Gráfico 2">
          <a:extLst>
            <a:ext uri="{FF2B5EF4-FFF2-40B4-BE49-F238E27FC236}">
              <a16:creationId xmlns:a16="http://schemas.microsoft.com/office/drawing/2014/main" id="{2C4DA6AA-7882-48AF-B0D9-B458D8EF8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259080</xdr:colOff>
      <xdr:row>23</xdr:row>
      <xdr:rowOff>80010</xdr:rowOff>
    </xdr:from>
    <xdr:to>
      <xdr:col>39</xdr:col>
      <xdr:colOff>563880</xdr:colOff>
      <xdr:row>38</xdr:row>
      <xdr:rowOff>80010</xdr:rowOff>
    </xdr:to>
    <xdr:graphicFrame macro="">
      <xdr:nvGraphicFramePr>
        <xdr:cNvPr id="15" name="Gráfico 46">
          <a:extLst>
            <a:ext uri="{FF2B5EF4-FFF2-40B4-BE49-F238E27FC236}">
              <a16:creationId xmlns:a16="http://schemas.microsoft.com/office/drawing/2014/main" id="{C2010C0D-88A2-4EEE-AAE4-1FBBCC7D1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130885</xdr:colOff>
      <xdr:row>23</xdr:row>
      <xdr:rowOff>26446</xdr:rowOff>
    </xdr:from>
    <xdr:to>
      <xdr:col>47</xdr:col>
      <xdr:colOff>435685</xdr:colOff>
      <xdr:row>38</xdr:row>
      <xdr:rowOff>83820</xdr:rowOff>
    </xdr:to>
    <xdr:graphicFrame macro="">
      <xdr:nvGraphicFramePr>
        <xdr:cNvPr id="190" name="Gráfico 3">
          <a:extLst>
            <a:ext uri="{FF2B5EF4-FFF2-40B4-BE49-F238E27FC236}">
              <a16:creationId xmlns:a16="http://schemas.microsoft.com/office/drawing/2014/main" id="{3D5E4B9A-E54B-4637-BA28-7123E5DF3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289560</xdr:colOff>
      <xdr:row>54</xdr:row>
      <xdr:rowOff>99060</xdr:rowOff>
    </xdr:from>
    <xdr:to>
      <xdr:col>39</xdr:col>
      <xdr:colOff>594360</xdr:colOff>
      <xdr:row>69</xdr:row>
      <xdr:rowOff>135255</xdr:rowOff>
    </xdr:to>
    <xdr:graphicFrame macro="">
      <xdr:nvGraphicFramePr>
        <xdr:cNvPr id="31" name="Gráfico 7">
          <a:extLst>
            <a:ext uri="{FF2B5EF4-FFF2-40B4-BE49-F238E27FC236}">
              <a16:creationId xmlns:a16="http://schemas.microsoft.com/office/drawing/2014/main" id="{985D56E2-2E6D-4B11-8DC3-6B4F87DBE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401541</xdr:colOff>
      <xdr:row>5</xdr:row>
      <xdr:rowOff>159191</xdr:rowOff>
    </xdr:from>
    <xdr:to>
      <xdr:col>14</xdr:col>
      <xdr:colOff>96741</xdr:colOff>
      <xdr:row>20</xdr:row>
      <xdr:rowOff>159190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4A01DB16-6643-4BDE-A5C1-3398192D2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4</xdr:row>
      <xdr:rowOff>148590</xdr:rowOff>
    </xdr:from>
    <xdr:to>
      <xdr:col>17</xdr:col>
      <xdr:colOff>365760</xdr:colOff>
      <xdr:row>19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0E5AD1-581D-4D64-87EF-19DDBE091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106680</xdr:colOff>
      <xdr:row>3</xdr:row>
      <xdr:rowOff>102870</xdr:rowOff>
    </xdr:from>
    <xdr:to>
      <xdr:col>33</xdr:col>
      <xdr:colOff>411480</xdr:colOff>
      <xdr:row>18</xdr:row>
      <xdr:rowOff>102870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560AFD-915E-47D8-88AB-14F14C125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63"/>
  <sheetViews>
    <sheetView tabSelected="1" topLeftCell="AE37" zoomScale="85" zoomScaleNormal="85" workbookViewId="0">
      <selection activeCell="AI72" sqref="AI72"/>
    </sheetView>
  </sheetViews>
  <sheetFormatPr defaultColWidth="8.88671875" defaultRowHeight="13.8"/>
  <cols>
    <col min="1" max="1" width="8.88671875" style="1"/>
    <col min="2" max="2" width="9.6640625" style="1" bestFit="1" customWidth="1"/>
    <col min="3" max="13" width="8.88671875" style="1"/>
    <col min="14" max="14" width="10.77734375" style="1" bestFit="1" customWidth="1"/>
    <col min="15" max="21" width="8.88671875" style="1"/>
    <col min="22" max="22" width="9" style="1" bestFit="1" customWidth="1"/>
    <col min="23" max="16384" width="8.88671875" style="1"/>
  </cols>
  <sheetData>
    <row r="1" spans="1:62" ht="14.4" thickBot="1">
      <c r="A1" s="33" t="s">
        <v>0</v>
      </c>
      <c r="B1" s="33"/>
      <c r="C1" s="33"/>
      <c r="D1" s="33"/>
      <c r="E1" s="33"/>
      <c r="F1" s="33"/>
    </row>
    <row r="2" spans="1:62" ht="15" thickTop="1" thickBot="1">
      <c r="A2" s="33"/>
      <c r="B2" s="33"/>
      <c r="C2" s="33"/>
      <c r="D2" s="33"/>
      <c r="E2" s="33"/>
      <c r="F2" s="33"/>
    </row>
    <row r="3" spans="1:62" ht="14.4" thickTop="1"/>
    <row r="5" spans="1:62" ht="20.399999999999999" thickBot="1">
      <c r="B5" s="38" t="s">
        <v>1</v>
      </c>
      <c r="C5" s="38"/>
      <c r="D5" s="38"/>
      <c r="E5" s="38"/>
    </row>
    <row r="6" spans="1:62" ht="15" thickTop="1">
      <c r="Q6" s="2" t="s">
        <v>2</v>
      </c>
    </row>
    <row r="7" spans="1:62" ht="14.4">
      <c r="C7" s="34" t="s">
        <v>3</v>
      </c>
      <c r="D7" s="34"/>
      <c r="E7" s="34"/>
      <c r="F7" s="3">
        <v>0.1</v>
      </c>
      <c r="G7" s="11" t="s">
        <v>4</v>
      </c>
    </row>
    <row r="8" spans="1:62" ht="14.4">
      <c r="C8" s="39" t="s">
        <v>5</v>
      </c>
      <c r="D8" s="39"/>
      <c r="E8" s="39"/>
      <c r="F8" s="4">
        <v>0.01</v>
      </c>
      <c r="G8" s="4" t="s">
        <v>6</v>
      </c>
    </row>
    <row r="12" spans="1:62">
      <c r="BJ12" s="1" t="s">
        <v>17</v>
      </c>
    </row>
    <row r="13" spans="1:62" ht="19.8">
      <c r="B13" s="36" t="s">
        <v>7</v>
      </c>
      <c r="C13" s="36"/>
      <c r="D13" s="36"/>
      <c r="E13" s="36"/>
      <c r="F13" s="36"/>
      <c r="G13" s="36"/>
      <c r="H13" s="36"/>
      <c r="N13" s="36" t="s">
        <v>8</v>
      </c>
      <c r="O13" s="36"/>
      <c r="P13" s="36"/>
      <c r="Q13" s="36"/>
      <c r="R13" s="36"/>
      <c r="S13" s="36"/>
      <c r="T13" s="36"/>
    </row>
    <row r="14" spans="1:62" ht="14.4">
      <c r="B14" s="34" t="s">
        <v>9</v>
      </c>
      <c r="C14" s="34"/>
      <c r="D14" s="34"/>
      <c r="E14" s="35">
        <v>22.1</v>
      </c>
      <c r="F14" s="35"/>
      <c r="G14" s="35"/>
      <c r="H14" s="11" t="s">
        <v>4</v>
      </c>
      <c r="N14" s="35" t="s">
        <v>9</v>
      </c>
      <c r="O14" s="35"/>
      <c r="P14" s="35"/>
      <c r="Q14" s="35">
        <v>16.8</v>
      </c>
      <c r="R14" s="35"/>
      <c r="S14" s="35"/>
      <c r="T14" s="11" t="s">
        <v>4</v>
      </c>
    </row>
    <row r="15" spans="1:62" ht="14.4">
      <c r="B15" s="42" t="s">
        <v>10</v>
      </c>
      <c r="C15" s="42"/>
      <c r="D15" s="40">
        <v>22.7</v>
      </c>
      <c r="E15" s="41"/>
      <c r="F15" s="41"/>
      <c r="G15" s="35" t="s">
        <v>4</v>
      </c>
      <c r="H15" s="35"/>
      <c r="N15" s="35" t="s">
        <v>10</v>
      </c>
      <c r="O15" s="35"/>
      <c r="P15" s="43">
        <v>16.8</v>
      </c>
      <c r="Q15" s="41"/>
      <c r="R15" s="41"/>
      <c r="S15" s="35" t="s">
        <v>4</v>
      </c>
      <c r="T15" s="35"/>
    </row>
    <row r="17" spans="2:24" ht="15" thickBot="1">
      <c r="B17" s="37" t="s">
        <v>11</v>
      </c>
      <c r="C17" s="37"/>
      <c r="D17" s="37"/>
      <c r="F17" s="37" t="s">
        <v>12</v>
      </c>
      <c r="G17" s="37"/>
      <c r="H17" s="37"/>
      <c r="N17" s="37" t="s">
        <v>11</v>
      </c>
      <c r="O17" s="37"/>
      <c r="P17" s="37"/>
      <c r="R17" s="37" t="s">
        <v>12</v>
      </c>
      <c r="S17" s="37"/>
      <c r="T17" s="37"/>
    </row>
    <row r="19" spans="2:24" ht="14.4">
      <c r="B19" s="8" t="s">
        <v>13</v>
      </c>
      <c r="C19" s="9" t="s">
        <v>14</v>
      </c>
      <c r="D19" s="10" t="s">
        <v>15</v>
      </c>
      <c r="F19" s="8" t="s">
        <v>13</v>
      </c>
      <c r="G19" s="9" t="s">
        <v>14</v>
      </c>
      <c r="H19" s="10" t="s">
        <v>15</v>
      </c>
      <c r="J19" s="8" t="s">
        <v>13</v>
      </c>
      <c r="K19" s="9" t="s">
        <v>14</v>
      </c>
      <c r="L19" s="10" t="s">
        <v>15</v>
      </c>
      <c r="N19" s="8" t="s">
        <v>13</v>
      </c>
      <c r="O19" s="9" t="s">
        <v>14</v>
      </c>
      <c r="P19" s="10" t="s">
        <v>15</v>
      </c>
      <c r="R19" s="8" t="s">
        <v>13</v>
      </c>
      <c r="S19" s="9" t="s">
        <v>14</v>
      </c>
      <c r="T19" s="10" t="s">
        <v>15</v>
      </c>
      <c r="V19" s="8" t="s">
        <v>13</v>
      </c>
      <c r="W19" s="9" t="s">
        <v>14</v>
      </c>
      <c r="X19" s="10" t="s">
        <v>15</v>
      </c>
    </row>
    <row r="20" spans="2:24" ht="14.4">
      <c r="B20" s="6">
        <v>22.7</v>
      </c>
      <c r="C20" s="7">
        <v>0</v>
      </c>
      <c r="D20" s="5">
        <v>0.01</v>
      </c>
      <c r="F20" s="15">
        <v>111.2</v>
      </c>
      <c r="G20" s="7">
        <v>0</v>
      </c>
      <c r="H20" s="12">
        <v>0.5</v>
      </c>
      <c r="J20" s="15">
        <v>115.6</v>
      </c>
      <c r="K20" s="7">
        <v>70</v>
      </c>
      <c r="L20" s="12">
        <v>0.35</v>
      </c>
      <c r="N20" s="16">
        <v>16.8</v>
      </c>
      <c r="O20" s="13">
        <v>0</v>
      </c>
      <c r="P20" s="14">
        <v>0</v>
      </c>
      <c r="R20" s="16">
        <v>135.9</v>
      </c>
      <c r="S20" s="13">
        <v>0</v>
      </c>
      <c r="T20" s="14">
        <v>0.68</v>
      </c>
      <c r="V20" s="16">
        <v>135.9</v>
      </c>
      <c r="W20" s="13">
        <v>0</v>
      </c>
      <c r="X20" s="14">
        <v>0.68</v>
      </c>
    </row>
    <row r="21" spans="2:24" ht="14.4">
      <c r="B21" s="6">
        <v>22.7</v>
      </c>
      <c r="C21" s="7">
        <v>11</v>
      </c>
      <c r="D21" s="5">
        <v>0.05</v>
      </c>
      <c r="F21" s="15">
        <v>112.4</v>
      </c>
      <c r="G21" s="7">
        <v>10</v>
      </c>
      <c r="H21" s="12">
        <v>0.47</v>
      </c>
      <c r="J21" s="15">
        <v>115.3</v>
      </c>
      <c r="K21" s="7">
        <v>80</v>
      </c>
      <c r="L21" s="12">
        <v>0.33</v>
      </c>
      <c r="N21" s="16">
        <v>16.899999999999999</v>
      </c>
      <c r="O21" s="13">
        <v>7</v>
      </c>
      <c r="P21" s="14">
        <v>0.04</v>
      </c>
      <c r="R21" s="16">
        <v>133.80000000000001</v>
      </c>
      <c r="S21" s="13">
        <v>10</v>
      </c>
      <c r="T21" s="14">
        <v>0.63</v>
      </c>
      <c r="V21" s="16">
        <v>133.80000000000001</v>
      </c>
      <c r="W21" s="13">
        <v>10</v>
      </c>
      <c r="X21" s="14">
        <v>0.63</v>
      </c>
    </row>
    <row r="22" spans="2:24" ht="14.4">
      <c r="B22" s="6">
        <v>22.8</v>
      </c>
      <c r="C22" s="7">
        <v>26</v>
      </c>
      <c r="D22" s="5">
        <v>0.09</v>
      </c>
      <c r="F22" s="15">
        <v>113.2</v>
      </c>
      <c r="G22" s="7">
        <v>20</v>
      </c>
      <c r="H22" s="12">
        <v>0.45</v>
      </c>
      <c r="J22" s="15">
        <v>114.7</v>
      </c>
      <c r="K22" s="7">
        <v>90</v>
      </c>
      <c r="L22" s="12">
        <v>0.32</v>
      </c>
      <c r="N22" s="16">
        <v>18.2</v>
      </c>
      <c r="O22" s="13">
        <f>O21+5</f>
        <v>12</v>
      </c>
      <c r="P22" s="14">
        <v>0.08</v>
      </c>
      <c r="R22" s="16">
        <v>132.1</v>
      </c>
      <c r="S22" s="13">
        <v>20</v>
      </c>
      <c r="T22" s="14">
        <v>0.56999999999999995</v>
      </c>
      <c r="V22" s="16">
        <v>132.1</v>
      </c>
      <c r="W22" s="13">
        <v>20</v>
      </c>
      <c r="X22" s="14">
        <v>0.56999999999999995</v>
      </c>
    </row>
    <row r="23" spans="2:24" ht="14.4">
      <c r="B23" s="6">
        <v>23.2</v>
      </c>
      <c r="C23" s="7">
        <v>41</v>
      </c>
      <c r="D23" s="5">
        <v>0.13</v>
      </c>
      <c r="F23" s="15">
        <v>114.1</v>
      </c>
      <c r="G23" s="7">
        <v>30</v>
      </c>
      <c r="H23" s="12">
        <v>0.42</v>
      </c>
      <c r="J23" s="15">
        <v>113.7</v>
      </c>
      <c r="K23" s="7">
        <v>100</v>
      </c>
      <c r="L23" s="12">
        <v>0.3</v>
      </c>
      <c r="N23" s="16">
        <v>21.5</v>
      </c>
      <c r="O23" s="13">
        <f>O22+6</f>
        <v>18</v>
      </c>
      <c r="P23" s="14">
        <v>0.12</v>
      </c>
      <c r="R23" s="16">
        <v>127.4</v>
      </c>
      <c r="S23" s="13">
        <v>30</v>
      </c>
      <c r="T23" s="14">
        <v>0.52</v>
      </c>
      <c r="V23" s="16">
        <v>127.4</v>
      </c>
      <c r="W23" s="13">
        <v>30</v>
      </c>
      <c r="X23" s="14">
        <v>0.52</v>
      </c>
    </row>
    <row r="24" spans="2:24" ht="14.4">
      <c r="B24" s="6">
        <v>24.7</v>
      </c>
      <c r="C24" s="7">
        <f>41+18</f>
        <v>59</v>
      </c>
      <c r="D24" s="5">
        <v>0.17</v>
      </c>
      <c r="F24" s="15">
        <v>114.8</v>
      </c>
      <c r="G24" s="7">
        <v>40</v>
      </c>
      <c r="H24" s="12">
        <v>0.4</v>
      </c>
      <c r="J24" s="15">
        <v>112.4</v>
      </c>
      <c r="K24" s="7">
        <v>110</v>
      </c>
      <c r="L24" s="12">
        <v>0.28999999999999998</v>
      </c>
      <c r="N24" s="16">
        <v>25.8</v>
      </c>
      <c r="O24" s="13">
        <f>O23+5</f>
        <v>23</v>
      </c>
      <c r="P24" s="14">
        <v>0.16</v>
      </c>
      <c r="R24" s="16">
        <v>121.5</v>
      </c>
      <c r="S24" s="13">
        <v>40</v>
      </c>
      <c r="T24" s="14">
        <v>0.48</v>
      </c>
      <c r="V24" s="16">
        <v>121.5</v>
      </c>
      <c r="W24" s="13">
        <v>40</v>
      </c>
      <c r="X24" s="14">
        <v>0.48</v>
      </c>
    </row>
    <row r="25" spans="2:24" ht="14.4">
      <c r="B25" s="6">
        <v>28.1</v>
      </c>
      <c r="C25" s="7">
        <f>59+19</f>
        <v>78</v>
      </c>
      <c r="D25" s="5">
        <v>0.21</v>
      </c>
      <c r="F25" s="15">
        <v>115.3</v>
      </c>
      <c r="G25" s="7">
        <v>50</v>
      </c>
      <c r="H25" s="12">
        <v>0.38</v>
      </c>
      <c r="J25" s="15">
        <v>110.8</v>
      </c>
      <c r="K25" s="7">
        <v>120</v>
      </c>
      <c r="L25" s="12">
        <v>0.27</v>
      </c>
      <c r="N25" s="16">
        <v>31</v>
      </c>
      <c r="O25" s="13">
        <f>23+6</f>
        <v>29</v>
      </c>
      <c r="P25" s="14">
        <v>0.2</v>
      </c>
      <c r="R25" s="16">
        <v>115.5</v>
      </c>
      <c r="S25" s="13">
        <v>50</v>
      </c>
      <c r="T25" s="14">
        <v>0.44</v>
      </c>
      <c r="V25" s="16">
        <v>115.5</v>
      </c>
      <c r="W25" s="13">
        <v>50</v>
      </c>
      <c r="X25" s="14">
        <v>0.44</v>
      </c>
    </row>
    <row r="26" spans="2:24" ht="14.4">
      <c r="B26" s="6">
        <v>33.9</v>
      </c>
      <c r="C26" s="7">
        <f>78+23</f>
        <v>101</v>
      </c>
      <c r="D26" s="5">
        <v>0.25</v>
      </c>
      <c r="F26" s="15">
        <v>115.6</v>
      </c>
      <c r="G26" s="7">
        <v>60</v>
      </c>
      <c r="H26" s="12">
        <v>0.36</v>
      </c>
      <c r="J26" s="15">
        <v>109.2</v>
      </c>
      <c r="K26" s="7">
        <v>130</v>
      </c>
      <c r="L26" s="12">
        <v>0.26</v>
      </c>
      <c r="N26" s="16">
        <v>37.700000000000003</v>
      </c>
      <c r="O26" s="13">
        <f>O25+7</f>
        <v>36</v>
      </c>
      <c r="P26" s="14">
        <v>0.24</v>
      </c>
      <c r="R26" s="16">
        <v>108.5</v>
      </c>
      <c r="S26" s="13">
        <v>60</v>
      </c>
      <c r="T26" s="14">
        <v>0.41</v>
      </c>
      <c r="V26" s="16">
        <v>108.5</v>
      </c>
      <c r="W26" s="13">
        <v>60</v>
      </c>
      <c r="X26" s="14">
        <v>0.41</v>
      </c>
    </row>
    <row r="27" spans="2:24" ht="14.4">
      <c r="B27" s="6">
        <v>41.6</v>
      </c>
      <c r="C27" s="7">
        <f>101+24</f>
        <v>125</v>
      </c>
      <c r="D27" s="5">
        <v>0.28999999999999998</v>
      </c>
      <c r="F27" s="15">
        <v>115.6</v>
      </c>
      <c r="G27" s="7">
        <v>70</v>
      </c>
      <c r="H27" s="12">
        <v>0.35</v>
      </c>
      <c r="J27" s="15">
        <v>107.2</v>
      </c>
      <c r="K27" s="7">
        <v>140</v>
      </c>
      <c r="L27" s="12">
        <v>0.25</v>
      </c>
      <c r="N27" s="16">
        <v>45.1</v>
      </c>
      <c r="O27" s="13">
        <f>O26+7</f>
        <v>43</v>
      </c>
      <c r="P27" s="14">
        <v>0.28000000000000003</v>
      </c>
      <c r="R27" s="16">
        <v>101.8</v>
      </c>
      <c r="S27" s="13">
        <v>70</v>
      </c>
      <c r="T27" s="14">
        <v>0.37</v>
      </c>
      <c r="V27" s="16">
        <v>101.8</v>
      </c>
      <c r="W27" s="13">
        <v>70</v>
      </c>
      <c r="X27" s="14">
        <v>0.37</v>
      </c>
    </row>
    <row r="28" spans="2:24" ht="14.4">
      <c r="B28" s="6">
        <v>51</v>
      </c>
      <c r="C28" s="7">
        <f>C27+27</f>
        <v>152</v>
      </c>
      <c r="D28" s="5">
        <v>0.33</v>
      </c>
      <c r="F28" s="15">
        <v>115.3</v>
      </c>
      <c r="G28" s="7">
        <v>80</v>
      </c>
      <c r="H28" s="12">
        <v>0.33</v>
      </c>
      <c r="J28" s="15">
        <v>105.3</v>
      </c>
      <c r="K28" s="7">
        <v>150</v>
      </c>
      <c r="L28" s="12">
        <v>0.24</v>
      </c>
      <c r="N28" s="16">
        <v>52</v>
      </c>
      <c r="O28" s="13">
        <f>O27+7</f>
        <v>50</v>
      </c>
      <c r="P28" s="14">
        <v>0.32</v>
      </c>
      <c r="R28" s="16">
        <v>95.7</v>
      </c>
      <c r="S28" s="13">
        <v>80</v>
      </c>
      <c r="T28" s="14">
        <v>0.34</v>
      </c>
      <c r="V28" s="16">
        <v>95.7</v>
      </c>
      <c r="W28" s="13">
        <v>80</v>
      </c>
      <c r="X28" s="14">
        <v>0.34</v>
      </c>
    </row>
    <row r="29" spans="2:24" ht="14.4">
      <c r="B29" s="6">
        <v>62.1</v>
      </c>
      <c r="C29" s="7">
        <f>C28+33</f>
        <v>185</v>
      </c>
      <c r="D29" s="5">
        <v>0.37</v>
      </c>
      <c r="F29" s="15">
        <v>114.7</v>
      </c>
      <c r="G29" s="7">
        <v>90</v>
      </c>
      <c r="H29" s="12">
        <v>0.32</v>
      </c>
      <c r="J29" s="16">
        <v>103.2</v>
      </c>
      <c r="K29" s="13">
        <v>160</v>
      </c>
      <c r="L29" s="14">
        <v>0.23</v>
      </c>
      <c r="N29" s="16">
        <v>58.1</v>
      </c>
      <c r="O29" s="13">
        <f>O28+6</f>
        <v>56</v>
      </c>
      <c r="P29" s="14">
        <v>0.36</v>
      </c>
      <c r="R29" s="16">
        <v>89.5</v>
      </c>
      <c r="S29" s="13">
        <v>90</v>
      </c>
      <c r="T29" s="14">
        <v>0.31</v>
      </c>
      <c r="V29" s="16">
        <v>89.5</v>
      </c>
      <c r="W29" s="13">
        <v>90</v>
      </c>
      <c r="X29" s="14">
        <v>0.31</v>
      </c>
    </row>
    <row r="30" spans="2:24" ht="14.4">
      <c r="B30" s="6">
        <v>73.3</v>
      </c>
      <c r="C30" s="7">
        <f>C29+37</f>
        <v>222</v>
      </c>
      <c r="D30" s="5">
        <v>0.41</v>
      </c>
      <c r="F30" s="15">
        <v>113.7</v>
      </c>
      <c r="G30" s="7">
        <v>100</v>
      </c>
      <c r="H30" s="12">
        <v>0.3</v>
      </c>
      <c r="J30" s="16">
        <v>101.2</v>
      </c>
      <c r="K30" s="13">
        <v>170</v>
      </c>
      <c r="L30" s="14">
        <v>0.22</v>
      </c>
      <c r="N30" s="16">
        <v>64.2</v>
      </c>
      <c r="O30" s="13">
        <f>O29+6</f>
        <v>62</v>
      </c>
      <c r="P30" s="14">
        <v>0.4</v>
      </c>
      <c r="R30" s="16">
        <v>83.8</v>
      </c>
      <c r="S30" s="13">
        <v>100</v>
      </c>
      <c r="T30" s="14">
        <v>0.28000000000000003</v>
      </c>
      <c r="V30" s="16">
        <v>83.8</v>
      </c>
      <c r="W30" s="13">
        <v>100</v>
      </c>
      <c r="X30" s="14">
        <v>0.28000000000000003</v>
      </c>
    </row>
    <row r="31" spans="2:24" ht="14.4">
      <c r="B31" s="6">
        <v>89</v>
      </c>
      <c r="C31" s="7">
        <f>C30+61</f>
        <v>283</v>
      </c>
      <c r="D31" s="5">
        <v>0.45</v>
      </c>
      <c r="F31" s="15">
        <v>112.4</v>
      </c>
      <c r="G31" s="7">
        <v>110</v>
      </c>
      <c r="H31" s="12">
        <v>0.28999999999999998</v>
      </c>
      <c r="J31" s="16">
        <v>98.9</v>
      </c>
      <c r="K31" s="13">
        <v>180</v>
      </c>
      <c r="L31" s="14">
        <v>0.21</v>
      </c>
      <c r="N31" s="16">
        <v>71.599999999999994</v>
      </c>
      <c r="O31" s="13">
        <f>O30+7</f>
        <v>69</v>
      </c>
      <c r="P31" s="14">
        <v>0.44</v>
      </c>
      <c r="R31" s="16">
        <v>79.3</v>
      </c>
      <c r="S31" s="13">
        <v>110</v>
      </c>
      <c r="T31" s="14">
        <v>0.26</v>
      </c>
      <c r="V31" s="16">
        <v>79.3</v>
      </c>
      <c r="W31" s="13">
        <v>110</v>
      </c>
      <c r="X31" s="14">
        <v>0.26</v>
      </c>
    </row>
    <row r="32" spans="2:24" ht="14.4">
      <c r="B32"/>
      <c r="C32"/>
      <c r="D32"/>
      <c r="F32" s="15">
        <v>110.8</v>
      </c>
      <c r="G32" s="7">
        <v>120</v>
      </c>
      <c r="H32" s="12">
        <v>0.27</v>
      </c>
      <c r="J32" s="16">
        <v>96.8</v>
      </c>
      <c r="K32" s="13">
        <v>190</v>
      </c>
      <c r="L32" s="14">
        <v>0.2</v>
      </c>
      <c r="N32" s="16">
        <v>80.099999999999994</v>
      </c>
      <c r="O32" s="13">
        <f>O31+8</f>
        <v>77</v>
      </c>
      <c r="P32" s="14">
        <v>0.48</v>
      </c>
      <c r="R32" s="16">
        <v>75.099999999999994</v>
      </c>
      <c r="S32" s="13">
        <v>120</v>
      </c>
      <c r="T32" s="14">
        <v>0.24</v>
      </c>
      <c r="V32" s="16">
        <v>75.099999999999994</v>
      </c>
      <c r="W32" s="13">
        <v>120</v>
      </c>
      <c r="X32" s="14">
        <v>0.24</v>
      </c>
    </row>
    <row r="33" spans="2:24" ht="14.4">
      <c r="B33"/>
      <c r="C33"/>
      <c r="D33"/>
      <c r="F33" s="15">
        <v>109.2</v>
      </c>
      <c r="G33" s="7">
        <v>130</v>
      </c>
      <c r="H33" s="12">
        <v>0.26</v>
      </c>
      <c r="J33" s="16">
        <v>94.5</v>
      </c>
      <c r="K33" s="13">
        <v>200</v>
      </c>
      <c r="L33" s="14">
        <v>0.19</v>
      </c>
      <c r="N33" s="16">
        <v>89.4</v>
      </c>
      <c r="O33" s="13">
        <f>O32+9</f>
        <v>86</v>
      </c>
      <c r="P33" s="14">
        <v>0.52</v>
      </c>
      <c r="R33" s="16">
        <v>71.099999999999994</v>
      </c>
      <c r="S33" s="13">
        <v>130</v>
      </c>
      <c r="T33" s="14">
        <v>0.23</v>
      </c>
      <c r="V33" s="16">
        <v>71.099999999999994</v>
      </c>
      <c r="W33" s="13">
        <v>130</v>
      </c>
      <c r="X33" s="14">
        <v>0.23</v>
      </c>
    </row>
    <row r="34" spans="2:24" ht="14.4">
      <c r="F34" s="15">
        <v>107.2</v>
      </c>
      <c r="G34" s="7">
        <v>140</v>
      </c>
      <c r="H34" s="12">
        <v>0.25</v>
      </c>
      <c r="J34" s="16">
        <v>92.4</v>
      </c>
      <c r="K34" s="13">
        <v>210</v>
      </c>
      <c r="L34" s="14">
        <v>0.18</v>
      </c>
      <c r="N34" s="16">
        <v>99.4</v>
      </c>
      <c r="O34" s="13">
        <f>O33+12</f>
        <v>98</v>
      </c>
      <c r="P34" s="14">
        <v>0.56000000000000005</v>
      </c>
      <c r="R34" s="16">
        <v>67.2</v>
      </c>
      <c r="S34" s="13">
        <v>140</v>
      </c>
      <c r="T34" s="14">
        <v>0.21</v>
      </c>
      <c r="V34" s="16">
        <v>67.2</v>
      </c>
      <c r="W34" s="13">
        <v>140</v>
      </c>
      <c r="X34" s="14">
        <v>0.21</v>
      </c>
    </row>
    <row r="35" spans="2:24" ht="14.4">
      <c r="B35"/>
      <c r="C35"/>
      <c r="D35"/>
      <c r="F35" s="15">
        <v>105.3</v>
      </c>
      <c r="G35" s="7">
        <v>150</v>
      </c>
      <c r="H35" s="12">
        <v>0.24</v>
      </c>
      <c r="J35" s="16">
        <v>90.1</v>
      </c>
      <c r="K35" s="13">
        <v>220</v>
      </c>
      <c r="L35" s="14">
        <v>0.18</v>
      </c>
      <c r="N35" s="16">
        <v>107.3</v>
      </c>
      <c r="O35" s="13">
        <f>O34+11</f>
        <v>109</v>
      </c>
      <c r="P35" s="14">
        <v>0.6</v>
      </c>
      <c r="R35" s="16">
        <v>63.7</v>
      </c>
      <c r="S35" s="13">
        <v>150</v>
      </c>
      <c r="T35" s="14">
        <v>0.19</v>
      </c>
      <c r="V35" s="16">
        <v>63.7</v>
      </c>
      <c r="W35" s="13">
        <v>150</v>
      </c>
      <c r="X35" s="14">
        <v>0.19</v>
      </c>
    </row>
    <row r="36" spans="2:24" ht="14.4">
      <c r="B36"/>
      <c r="C36"/>
      <c r="D36"/>
      <c r="F36" s="16">
        <v>103.2</v>
      </c>
      <c r="G36" s="13">
        <v>160</v>
      </c>
      <c r="H36" s="14">
        <v>0.23</v>
      </c>
      <c r="J36" s="16">
        <v>88.2</v>
      </c>
      <c r="K36" s="13">
        <v>230</v>
      </c>
      <c r="L36" s="14">
        <v>0.17</v>
      </c>
      <c r="N36" s="16">
        <v>114.8</v>
      </c>
      <c r="O36" s="13">
        <f>O35+11</f>
        <v>120</v>
      </c>
      <c r="P36" s="14">
        <v>0.64</v>
      </c>
      <c r="R36" s="16">
        <v>60.8</v>
      </c>
      <c r="S36" s="13">
        <v>160</v>
      </c>
      <c r="T36" s="14">
        <v>0.18</v>
      </c>
      <c r="V36" s="16">
        <v>60.8</v>
      </c>
      <c r="W36" s="13">
        <v>160</v>
      </c>
      <c r="X36" s="14">
        <v>0.18</v>
      </c>
    </row>
    <row r="37" spans="2:24" ht="14.4">
      <c r="B37" s="8" t="s">
        <v>13</v>
      </c>
      <c r="C37" s="9" t="s">
        <v>14</v>
      </c>
      <c r="D37" s="10" t="s">
        <v>15</v>
      </c>
      <c r="F37" s="16">
        <v>101.2</v>
      </c>
      <c r="G37" s="13">
        <v>170</v>
      </c>
      <c r="H37" s="14">
        <v>0.22</v>
      </c>
      <c r="J37" s="16">
        <v>86.1</v>
      </c>
      <c r="K37" s="13">
        <v>240</v>
      </c>
      <c r="L37" s="14">
        <v>0.16</v>
      </c>
      <c r="N37" s="16">
        <v>121.5</v>
      </c>
      <c r="O37" s="13">
        <f>O36+11</f>
        <v>131</v>
      </c>
      <c r="P37" s="14">
        <v>0.68</v>
      </c>
      <c r="R37" s="16">
        <v>57.4</v>
      </c>
      <c r="S37" s="13">
        <v>170</v>
      </c>
      <c r="T37" s="14">
        <v>0.16</v>
      </c>
      <c r="V37" s="16">
        <v>57.4</v>
      </c>
      <c r="W37" s="13">
        <v>170</v>
      </c>
      <c r="X37" s="14">
        <v>0.16</v>
      </c>
    </row>
    <row r="38" spans="2:24" ht="14.4">
      <c r="B38" s="6">
        <v>33.9</v>
      </c>
      <c r="C38" s="7">
        <f>78+23</f>
        <v>101</v>
      </c>
      <c r="D38" s="5">
        <v>0.25</v>
      </c>
      <c r="F38" s="16">
        <v>98.9</v>
      </c>
      <c r="G38" s="13">
        <v>180</v>
      </c>
      <c r="H38" s="14">
        <v>0.21</v>
      </c>
      <c r="J38" s="16">
        <v>84</v>
      </c>
      <c r="K38" s="13">
        <v>250</v>
      </c>
      <c r="L38" s="14">
        <v>0.16</v>
      </c>
      <c r="N38" s="16">
        <v>129.1</v>
      </c>
      <c r="O38" s="13">
        <f>O37+11</f>
        <v>142</v>
      </c>
      <c r="P38" s="14">
        <v>0.72</v>
      </c>
      <c r="R38" s="16">
        <v>54.6</v>
      </c>
      <c r="S38" s="13">
        <v>180</v>
      </c>
      <c r="T38" s="14">
        <v>0.15</v>
      </c>
      <c r="V38" s="16">
        <v>54.6</v>
      </c>
      <c r="W38" s="13">
        <v>180</v>
      </c>
      <c r="X38" s="14">
        <v>0.15</v>
      </c>
    </row>
    <row r="39" spans="2:24" ht="14.4">
      <c r="B39" s="6">
        <v>41.6</v>
      </c>
      <c r="C39" s="7">
        <f>101+24</f>
        <v>125</v>
      </c>
      <c r="D39" s="5">
        <v>0.28999999999999998</v>
      </c>
      <c r="F39" s="16">
        <v>96.8</v>
      </c>
      <c r="G39" s="13">
        <v>190</v>
      </c>
      <c r="H39" s="14">
        <v>0.2</v>
      </c>
      <c r="J39" s="16">
        <v>81.900000000000006</v>
      </c>
      <c r="K39" s="13">
        <v>260</v>
      </c>
      <c r="L39" s="14">
        <v>0.15</v>
      </c>
      <c r="N39"/>
      <c r="O39"/>
      <c r="P39"/>
      <c r="R39" s="16">
        <v>52.3</v>
      </c>
      <c r="S39" s="13">
        <v>190</v>
      </c>
      <c r="T39" s="14">
        <v>0.14000000000000001</v>
      </c>
      <c r="V39" s="16">
        <v>52.3</v>
      </c>
      <c r="W39" s="13">
        <v>190</v>
      </c>
      <c r="X39" s="14">
        <v>0.14000000000000001</v>
      </c>
    </row>
    <row r="40" spans="2:24" ht="14.4">
      <c r="B40" s="6">
        <v>51</v>
      </c>
      <c r="C40" s="7">
        <f>C39+27</f>
        <v>152</v>
      </c>
      <c r="D40" s="5">
        <v>0.33</v>
      </c>
      <c r="F40" s="16">
        <v>94.5</v>
      </c>
      <c r="G40" s="13">
        <v>200</v>
      </c>
      <c r="H40" s="14">
        <v>0.19</v>
      </c>
      <c r="J40" s="16">
        <v>79.900000000000006</v>
      </c>
      <c r="K40" s="13">
        <v>270</v>
      </c>
      <c r="L40" s="14">
        <v>0.14000000000000001</v>
      </c>
      <c r="N40"/>
      <c r="O40"/>
      <c r="P40"/>
      <c r="R40" s="16">
        <v>49.9</v>
      </c>
      <c r="S40" s="13">
        <v>200</v>
      </c>
      <c r="T40" s="14">
        <v>0.13</v>
      </c>
      <c r="V40" s="16">
        <v>49.9</v>
      </c>
      <c r="W40" s="13">
        <v>200</v>
      </c>
      <c r="X40" s="14">
        <v>0.13</v>
      </c>
    </row>
    <row r="41" spans="2:24" ht="14.4">
      <c r="B41" s="6">
        <v>62.1</v>
      </c>
      <c r="C41" s="7">
        <f>C40+33</f>
        <v>185</v>
      </c>
      <c r="D41" s="5">
        <v>0.37</v>
      </c>
      <c r="F41" s="16">
        <v>92.4</v>
      </c>
      <c r="G41" s="13">
        <v>210</v>
      </c>
      <c r="H41" s="14">
        <v>0.18</v>
      </c>
      <c r="J41" s="16">
        <v>77.900000000000006</v>
      </c>
      <c r="K41" s="13">
        <v>280</v>
      </c>
      <c r="L41" s="14">
        <v>0.14000000000000001</v>
      </c>
      <c r="R41" s="16">
        <v>47.8</v>
      </c>
      <c r="S41" s="13">
        <v>210</v>
      </c>
      <c r="T41" s="14">
        <v>0.12</v>
      </c>
      <c r="V41" s="16">
        <v>47.8</v>
      </c>
      <c r="W41" s="13">
        <v>210</v>
      </c>
      <c r="X41" s="14">
        <v>0.12</v>
      </c>
    </row>
    <row r="42" spans="2:24" ht="14.4">
      <c r="B42" s="6">
        <v>73.3</v>
      </c>
      <c r="C42" s="7">
        <f>C41+37</f>
        <v>222</v>
      </c>
      <c r="D42" s="5">
        <v>0.41</v>
      </c>
      <c r="F42" s="16">
        <v>90.1</v>
      </c>
      <c r="G42" s="13">
        <v>220</v>
      </c>
      <c r="H42" s="14">
        <v>0.18</v>
      </c>
      <c r="J42" s="16">
        <v>76.2</v>
      </c>
      <c r="K42" s="13">
        <v>290</v>
      </c>
      <c r="L42" s="14">
        <v>0.13</v>
      </c>
      <c r="R42" s="16">
        <v>45.7</v>
      </c>
      <c r="S42" s="13">
        <v>220</v>
      </c>
      <c r="T42" s="14">
        <v>0.11</v>
      </c>
      <c r="V42" s="16">
        <v>45.7</v>
      </c>
      <c r="W42" s="13">
        <v>220</v>
      </c>
      <c r="X42" s="14">
        <v>0.11</v>
      </c>
    </row>
    <row r="43" spans="2:24" ht="14.4">
      <c r="B43" s="6">
        <v>89</v>
      </c>
      <c r="C43" s="7">
        <f>C42+61</f>
        <v>283</v>
      </c>
      <c r="D43" s="5">
        <v>0.45</v>
      </c>
      <c r="F43" s="16">
        <v>88.2</v>
      </c>
      <c r="G43" s="13">
        <v>230</v>
      </c>
      <c r="H43" s="14">
        <v>0.17</v>
      </c>
      <c r="J43" s="16">
        <v>74.5</v>
      </c>
      <c r="K43" s="13">
        <v>300</v>
      </c>
      <c r="L43" s="14">
        <v>0.13</v>
      </c>
      <c r="N43" s="8" t="s">
        <v>13</v>
      </c>
      <c r="O43" s="9" t="s">
        <v>14</v>
      </c>
      <c r="P43" s="10" t="s">
        <v>15</v>
      </c>
      <c r="R43" s="16">
        <v>43.7</v>
      </c>
      <c r="S43" s="13">
        <v>230</v>
      </c>
      <c r="T43" s="14">
        <v>0.1</v>
      </c>
      <c r="V43" s="16">
        <v>43.7</v>
      </c>
      <c r="W43" s="13">
        <v>230</v>
      </c>
      <c r="X43" s="14">
        <v>0.1</v>
      </c>
    </row>
    <row r="44" spans="2:24" ht="14.4">
      <c r="F44" s="16">
        <v>86.1</v>
      </c>
      <c r="G44" s="13">
        <v>240</v>
      </c>
      <c r="H44" s="14">
        <v>0.16</v>
      </c>
      <c r="J44" s="16">
        <v>72.7</v>
      </c>
      <c r="K44" s="13">
        <v>310</v>
      </c>
      <c r="L44" s="14">
        <v>0.12</v>
      </c>
      <c r="N44" s="16">
        <v>21.5</v>
      </c>
      <c r="O44" s="13">
        <v>16</v>
      </c>
      <c r="P44" s="14">
        <v>0.12</v>
      </c>
      <c r="R44" s="16">
        <v>41.8</v>
      </c>
      <c r="S44" s="13">
        <v>240</v>
      </c>
      <c r="T44" s="14">
        <v>0.09</v>
      </c>
      <c r="V44" s="16">
        <v>41.8</v>
      </c>
      <c r="W44" s="13">
        <v>240</v>
      </c>
      <c r="X44" s="14">
        <v>0.09</v>
      </c>
    </row>
    <row r="45" spans="2:24" ht="14.4">
      <c r="F45" s="16">
        <v>84</v>
      </c>
      <c r="G45" s="13">
        <v>250</v>
      </c>
      <c r="H45" s="14">
        <v>0.16</v>
      </c>
      <c r="J45" s="16">
        <v>70.900000000000006</v>
      </c>
      <c r="K45" s="13">
        <v>320</v>
      </c>
      <c r="L45" s="14">
        <v>0.11</v>
      </c>
      <c r="N45" s="16">
        <v>25.8</v>
      </c>
      <c r="O45" s="13">
        <v>23</v>
      </c>
      <c r="P45" s="14">
        <v>0.16</v>
      </c>
      <c r="R45" s="16">
        <v>40.299999999999997</v>
      </c>
      <c r="S45" s="13">
        <v>250</v>
      </c>
      <c r="T45" s="14">
        <v>0.08</v>
      </c>
      <c r="V45" s="16">
        <v>40.299999999999997</v>
      </c>
      <c r="W45" s="13">
        <v>250</v>
      </c>
      <c r="X45" s="14">
        <v>0.08</v>
      </c>
    </row>
    <row r="46" spans="2:24" ht="14.4">
      <c r="B46" s="20">
        <f>(D43-D40)/(239.5*(B43-B40))</f>
        <v>1.3185364245687287E-5</v>
      </c>
      <c r="F46" s="16">
        <v>81.900000000000006</v>
      </c>
      <c r="G46" s="13">
        <v>260</v>
      </c>
      <c r="H46" s="14">
        <v>0.15</v>
      </c>
      <c r="J46" s="16">
        <v>69.2</v>
      </c>
      <c r="K46" s="13">
        <v>330</v>
      </c>
      <c r="L46" s="14">
        <v>0.11</v>
      </c>
      <c r="N46" s="16">
        <v>31</v>
      </c>
      <c r="O46" s="13">
        <f>23+6</f>
        <v>29</v>
      </c>
      <c r="P46" s="14">
        <v>0.2</v>
      </c>
      <c r="R46" s="16">
        <v>38.6</v>
      </c>
      <c r="S46" s="13">
        <v>260</v>
      </c>
      <c r="T46" s="14">
        <v>0.08</v>
      </c>
      <c r="V46" s="16">
        <v>38.6</v>
      </c>
      <c r="W46" s="13">
        <v>260</v>
      </c>
      <c r="X46" s="14">
        <v>0.08</v>
      </c>
    </row>
    <row r="47" spans="2:24" ht="14.4">
      <c r="F47" s="16">
        <v>79.900000000000006</v>
      </c>
      <c r="G47" s="13">
        <v>270</v>
      </c>
      <c r="H47" s="14">
        <v>0.14000000000000001</v>
      </c>
      <c r="J47" s="16">
        <v>67.8</v>
      </c>
      <c r="K47" s="13">
        <v>340</v>
      </c>
      <c r="L47" s="14">
        <v>0.11</v>
      </c>
      <c r="N47" s="16">
        <v>37.700000000000003</v>
      </c>
      <c r="O47" s="13">
        <f>O46+7</f>
        <v>36</v>
      </c>
      <c r="P47" s="14">
        <v>0.24</v>
      </c>
      <c r="R47" s="16">
        <v>37.200000000000003</v>
      </c>
      <c r="S47" s="13">
        <v>270</v>
      </c>
      <c r="T47" s="14">
        <v>7.0000000000000007E-2</v>
      </c>
      <c r="V47" s="16">
        <v>37.200000000000003</v>
      </c>
      <c r="W47" s="13">
        <v>270</v>
      </c>
      <c r="X47" s="14">
        <v>7.0000000000000007E-2</v>
      </c>
    </row>
    <row r="48" spans="2:24" ht="14.4">
      <c r="F48" s="16">
        <v>77.900000000000006</v>
      </c>
      <c r="G48" s="13">
        <v>280</v>
      </c>
      <c r="H48" s="14">
        <v>0.14000000000000001</v>
      </c>
      <c r="J48" s="16">
        <v>66.099999999999994</v>
      </c>
      <c r="K48" s="13">
        <v>350</v>
      </c>
      <c r="L48" s="14">
        <v>0.1</v>
      </c>
      <c r="N48" s="16">
        <v>45.1</v>
      </c>
      <c r="O48" s="13">
        <f>O47+7</f>
        <v>43</v>
      </c>
      <c r="P48" s="14">
        <v>0.28000000000000003</v>
      </c>
      <c r="R48" s="16">
        <v>35.6</v>
      </c>
      <c r="S48" s="13">
        <v>280</v>
      </c>
      <c r="T48" s="14">
        <v>0.06</v>
      </c>
      <c r="V48" s="16">
        <v>35.6</v>
      </c>
      <c r="W48" s="13">
        <v>280</v>
      </c>
      <c r="X48" s="14">
        <v>0.06</v>
      </c>
    </row>
    <row r="49" spans="6:44" ht="14.4">
      <c r="F49" s="16">
        <v>76.2</v>
      </c>
      <c r="G49" s="13">
        <v>290</v>
      </c>
      <c r="H49" s="14">
        <v>0.13</v>
      </c>
      <c r="J49" s="16">
        <v>64.7</v>
      </c>
      <c r="K49" s="13">
        <v>360</v>
      </c>
      <c r="L49" s="14">
        <v>0.1</v>
      </c>
      <c r="N49" s="16">
        <v>52</v>
      </c>
      <c r="O49" s="13">
        <f>O48+7</f>
        <v>50</v>
      </c>
      <c r="P49" s="14">
        <v>0.32</v>
      </c>
      <c r="R49" s="16">
        <v>34.5</v>
      </c>
      <c r="S49" s="13">
        <v>290</v>
      </c>
      <c r="T49" s="14">
        <v>0.06</v>
      </c>
      <c r="V49" s="16">
        <v>34.5</v>
      </c>
      <c r="W49" s="13">
        <v>290</v>
      </c>
      <c r="X49" s="14">
        <v>0.06</v>
      </c>
    </row>
    <row r="50" spans="6:44" ht="14.4">
      <c r="F50" s="16">
        <v>74.5</v>
      </c>
      <c r="G50" s="13">
        <v>300</v>
      </c>
      <c r="H50" s="14">
        <v>0.13</v>
      </c>
      <c r="J50" s="16">
        <v>63.1</v>
      </c>
      <c r="K50" s="13">
        <v>370</v>
      </c>
      <c r="L50" s="14">
        <v>0.1</v>
      </c>
      <c r="N50" s="16">
        <v>58.1</v>
      </c>
      <c r="O50" s="13">
        <f>O49+6</f>
        <v>56</v>
      </c>
      <c r="P50" s="14">
        <v>0.36</v>
      </c>
      <c r="R50" s="16">
        <v>33.299999999999997</v>
      </c>
      <c r="S50" s="13">
        <v>300</v>
      </c>
      <c r="T50" s="14">
        <v>0.05</v>
      </c>
      <c r="V50" s="16">
        <v>33.299999999999997</v>
      </c>
      <c r="W50" s="13">
        <v>300</v>
      </c>
      <c r="X50" s="14">
        <v>0.05</v>
      </c>
    </row>
    <row r="51" spans="6:44" ht="14.4">
      <c r="F51" s="16">
        <v>72.7</v>
      </c>
      <c r="G51" s="13">
        <v>310</v>
      </c>
      <c r="H51" s="14">
        <v>0.12</v>
      </c>
      <c r="J51" s="15">
        <v>61.7</v>
      </c>
      <c r="K51" s="7">
        <v>380</v>
      </c>
      <c r="L51" s="12">
        <v>0.09</v>
      </c>
      <c r="N51" s="16">
        <v>64.2</v>
      </c>
      <c r="O51" s="13">
        <f>O50+6</f>
        <v>62</v>
      </c>
      <c r="P51" s="14">
        <v>0.4</v>
      </c>
      <c r="R51" s="16">
        <v>32.299999999999997</v>
      </c>
      <c r="S51" s="13">
        <v>310</v>
      </c>
      <c r="T51" s="14">
        <v>0.05</v>
      </c>
      <c r="V51" s="16">
        <v>32.299999999999997</v>
      </c>
      <c r="W51" s="13">
        <v>310</v>
      </c>
      <c r="X51" s="14">
        <v>0.05</v>
      </c>
    </row>
    <row r="52" spans="6:44" ht="14.4">
      <c r="F52" s="16">
        <v>70.900000000000006</v>
      </c>
      <c r="G52" s="13">
        <v>320</v>
      </c>
      <c r="H52" s="14">
        <v>0.11</v>
      </c>
      <c r="J52" s="15">
        <v>60.2</v>
      </c>
      <c r="K52" s="7">
        <v>390</v>
      </c>
      <c r="L52" s="12">
        <v>0.09</v>
      </c>
      <c r="N52" s="16">
        <v>71.599999999999994</v>
      </c>
      <c r="O52" s="13">
        <f>O51+7</f>
        <v>69</v>
      </c>
      <c r="P52" s="14">
        <v>0.44</v>
      </c>
      <c r="R52" s="16">
        <v>31.4</v>
      </c>
      <c r="S52" s="13">
        <v>320</v>
      </c>
      <c r="T52" s="14">
        <v>0.04</v>
      </c>
      <c r="V52" s="16">
        <v>31.4</v>
      </c>
      <c r="W52" s="13">
        <v>320</v>
      </c>
      <c r="X52" s="14">
        <v>0.04</v>
      </c>
    </row>
    <row r="53" spans="6:44" ht="14.4">
      <c r="F53" s="16">
        <v>69.2</v>
      </c>
      <c r="G53" s="13">
        <v>330</v>
      </c>
      <c r="H53" s="14">
        <v>0.11</v>
      </c>
      <c r="J53" s="15">
        <v>59</v>
      </c>
      <c r="K53" s="7">
        <v>400</v>
      </c>
      <c r="L53" s="12">
        <v>0.09</v>
      </c>
      <c r="N53" s="16">
        <v>80.099999999999994</v>
      </c>
      <c r="O53" s="13">
        <f>O52+8</f>
        <v>77</v>
      </c>
      <c r="P53" s="14">
        <v>0.48</v>
      </c>
      <c r="R53" s="16">
        <v>30.6</v>
      </c>
      <c r="S53" s="13">
        <v>330</v>
      </c>
      <c r="T53" s="14">
        <v>0.04</v>
      </c>
      <c r="V53" s="16">
        <v>30.6</v>
      </c>
      <c r="W53" s="13">
        <v>330</v>
      </c>
      <c r="X53" s="14">
        <v>0.04</v>
      </c>
    </row>
    <row r="54" spans="6:44" ht="14.4">
      <c r="F54" s="16">
        <v>67.8</v>
      </c>
      <c r="G54" s="13">
        <v>340</v>
      </c>
      <c r="H54" s="14">
        <v>0.11</v>
      </c>
      <c r="J54" s="15">
        <v>57.8</v>
      </c>
      <c r="K54" s="7">
        <v>410</v>
      </c>
      <c r="L54" s="12">
        <v>0.08</v>
      </c>
      <c r="N54" s="16">
        <v>89.4</v>
      </c>
      <c r="O54" s="13">
        <f>O53+9</f>
        <v>86</v>
      </c>
      <c r="P54" s="14">
        <v>0.52</v>
      </c>
      <c r="R54" s="16">
        <v>29.8</v>
      </c>
      <c r="S54" s="13">
        <v>340</v>
      </c>
      <c r="T54" s="14">
        <v>0.04</v>
      </c>
      <c r="V54" s="16">
        <v>29.8</v>
      </c>
      <c r="W54" s="13">
        <v>340</v>
      </c>
      <c r="X54" s="14">
        <v>0.04</v>
      </c>
    </row>
    <row r="55" spans="6:44" ht="14.4">
      <c r="F55" s="16">
        <v>66.099999999999994</v>
      </c>
      <c r="G55" s="13">
        <v>350</v>
      </c>
      <c r="H55" s="14">
        <v>0.1</v>
      </c>
      <c r="J55" s="15">
        <v>56.5</v>
      </c>
      <c r="K55" s="7">
        <v>420</v>
      </c>
      <c r="L55" s="12">
        <v>0.08</v>
      </c>
      <c r="N55" s="16">
        <v>99.4</v>
      </c>
      <c r="O55" s="13">
        <f>O54+12</f>
        <v>98</v>
      </c>
      <c r="P55" s="14">
        <v>0.56000000000000005</v>
      </c>
      <c r="R55" s="16">
        <v>29</v>
      </c>
      <c r="S55" s="13">
        <v>350</v>
      </c>
      <c r="T55" s="14">
        <v>0.03</v>
      </c>
      <c r="V55" s="16">
        <v>29</v>
      </c>
      <c r="W55" s="13">
        <v>350</v>
      </c>
      <c r="X55" s="14">
        <v>0.03</v>
      </c>
    </row>
    <row r="56" spans="6:44" ht="14.4">
      <c r="F56" s="16">
        <v>64.7</v>
      </c>
      <c r="G56" s="13">
        <v>360</v>
      </c>
      <c r="H56" s="14">
        <v>0.1</v>
      </c>
      <c r="J56" s="15">
        <v>55.4</v>
      </c>
      <c r="K56" s="7">
        <v>430</v>
      </c>
      <c r="L56" s="12">
        <v>0.08</v>
      </c>
      <c r="N56" s="16">
        <v>107.3</v>
      </c>
      <c r="O56" s="13">
        <f>O55+11</f>
        <v>109</v>
      </c>
      <c r="P56" s="14">
        <v>0.6</v>
      </c>
      <c r="R56" s="16">
        <v>28.3</v>
      </c>
      <c r="S56" s="13">
        <v>360</v>
      </c>
      <c r="T56" s="14">
        <v>0.03</v>
      </c>
      <c r="V56" s="16">
        <v>28.3</v>
      </c>
      <c r="W56" s="13">
        <v>360</v>
      </c>
      <c r="X56" s="14">
        <v>0.03</v>
      </c>
    </row>
    <row r="57" spans="6:44" ht="14.4">
      <c r="F57" s="16">
        <v>63.1</v>
      </c>
      <c r="G57" s="13">
        <v>370</v>
      </c>
      <c r="H57" s="14">
        <v>0.1</v>
      </c>
      <c r="J57" s="15">
        <v>54.1</v>
      </c>
      <c r="K57" s="7">
        <v>440</v>
      </c>
      <c r="L57" s="12">
        <v>7.0000000000000007E-2</v>
      </c>
      <c r="N57" s="16">
        <v>114.8</v>
      </c>
      <c r="O57" s="13">
        <f>O56+11</f>
        <v>120</v>
      </c>
      <c r="P57" s="14">
        <v>0.64</v>
      </c>
      <c r="R57" s="16">
        <v>27.7</v>
      </c>
      <c r="S57" s="13">
        <v>370</v>
      </c>
      <c r="T57" s="14">
        <v>0.03</v>
      </c>
      <c r="V57" s="16">
        <v>27.7</v>
      </c>
      <c r="W57" s="13">
        <v>370</v>
      </c>
      <c r="X57" s="14">
        <v>0.03</v>
      </c>
    </row>
    <row r="58" spans="6:44" ht="14.4">
      <c r="F58" s="15">
        <v>61.7</v>
      </c>
      <c r="G58" s="7">
        <v>380</v>
      </c>
      <c r="H58" s="12">
        <v>0.09</v>
      </c>
      <c r="J58" s="15">
        <v>53</v>
      </c>
      <c r="K58" s="7">
        <v>450</v>
      </c>
      <c r="L58" s="12">
        <v>7.0000000000000007E-2</v>
      </c>
      <c r="N58" s="16">
        <v>121.5</v>
      </c>
      <c r="O58" s="13">
        <f>O57+11</f>
        <v>131</v>
      </c>
      <c r="P58" s="14">
        <v>0.68</v>
      </c>
      <c r="R58" s="16">
        <v>27.2</v>
      </c>
      <c r="S58" s="13">
        <v>380</v>
      </c>
      <c r="T58" s="14">
        <v>0.03</v>
      </c>
      <c r="V58" s="16">
        <v>27.2</v>
      </c>
      <c r="W58" s="13">
        <v>380</v>
      </c>
      <c r="X58" s="14">
        <v>0.03</v>
      </c>
    </row>
    <row r="59" spans="6:44" ht="14.4">
      <c r="F59" s="15">
        <v>60.2</v>
      </c>
      <c r="G59" s="7">
        <v>390</v>
      </c>
      <c r="H59" s="12">
        <v>0.09</v>
      </c>
      <c r="J59" s="15">
        <v>52.1</v>
      </c>
      <c r="K59" s="7">
        <v>460</v>
      </c>
      <c r="L59" s="12">
        <v>7.0000000000000007E-2</v>
      </c>
      <c r="N59" s="16">
        <v>129.1</v>
      </c>
      <c r="O59" s="13">
        <f>O58+11</f>
        <v>142</v>
      </c>
      <c r="P59" s="14">
        <v>0.72</v>
      </c>
      <c r="R59" s="16">
        <v>26.6</v>
      </c>
      <c r="S59" s="13">
        <v>390</v>
      </c>
      <c r="T59" s="14">
        <v>0.02</v>
      </c>
      <c r="V59" s="16">
        <v>26.6</v>
      </c>
      <c r="W59" s="13">
        <v>390</v>
      </c>
      <c r="X59" s="14">
        <v>0.02</v>
      </c>
    </row>
    <row r="60" spans="6:44" ht="14.4">
      <c r="F60" s="15">
        <v>59</v>
      </c>
      <c r="G60" s="7">
        <v>400</v>
      </c>
      <c r="H60" s="12">
        <v>0.09</v>
      </c>
      <c r="J60" s="15">
        <v>51.1</v>
      </c>
      <c r="K60" s="7">
        <v>470</v>
      </c>
      <c r="L60" s="12">
        <v>0.06</v>
      </c>
      <c r="R60" s="16">
        <v>26.2</v>
      </c>
      <c r="S60" s="13">
        <v>400</v>
      </c>
      <c r="T60" s="14">
        <v>0.02</v>
      </c>
      <c r="V60" s="16">
        <v>26.2</v>
      </c>
      <c r="W60" s="13">
        <v>400</v>
      </c>
      <c r="X60" s="14">
        <v>0.02</v>
      </c>
    </row>
    <row r="61" spans="6:44" ht="14.4">
      <c r="F61" s="15">
        <v>57.8</v>
      </c>
      <c r="G61" s="7">
        <v>410</v>
      </c>
      <c r="H61" s="12">
        <v>0.08</v>
      </c>
      <c r="J61" s="15">
        <v>50</v>
      </c>
      <c r="K61" s="7">
        <v>480</v>
      </c>
      <c r="L61" s="12">
        <v>0.06</v>
      </c>
      <c r="R61" s="16">
        <v>25.6</v>
      </c>
      <c r="S61" s="13">
        <v>410</v>
      </c>
      <c r="T61" s="14">
        <v>0.02</v>
      </c>
      <c r="V61" s="16">
        <v>25.6</v>
      </c>
      <c r="W61" s="13">
        <v>410</v>
      </c>
      <c r="X61" s="14">
        <v>0.02</v>
      </c>
      <c r="AR61" s="1" t="s">
        <v>16</v>
      </c>
    </row>
    <row r="62" spans="6:44" ht="14.4">
      <c r="F62" s="15">
        <v>56.5</v>
      </c>
      <c r="G62" s="7">
        <v>420</v>
      </c>
      <c r="H62" s="12">
        <v>0.08</v>
      </c>
      <c r="J62" s="15">
        <v>49</v>
      </c>
      <c r="K62" s="7">
        <v>490</v>
      </c>
      <c r="L62" s="12">
        <v>0.06</v>
      </c>
      <c r="N62" s="20">
        <f>(P59-P56)/(239*(N59-N56))</f>
        <v>2.3031745422440601E-5</v>
      </c>
      <c r="R62" s="16">
        <v>25.1</v>
      </c>
      <c r="S62" s="13">
        <v>420</v>
      </c>
      <c r="T62" s="14">
        <v>0.02</v>
      </c>
      <c r="V62" s="16">
        <v>25.1</v>
      </c>
      <c r="W62" s="13">
        <v>420</v>
      </c>
      <c r="X62" s="14">
        <v>0.02</v>
      </c>
    </row>
    <row r="63" spans="6:44" ht="14.4">
      <c r="F63" s="15">
        <v>55.4</v>
      </c>
      <c r="G63" s="7">
        <v>430</v>
      </c>
      <c r="H63" s="12">
        <v>0.08</v>
      </c>
      <c r="J63" s="15">
        <v>48.1</v>
      </c>
      <c r="K63" s="7">
        <v>500</v>
      </c>
      <c r="L63" s="12">
        <v>0.06</v>
      </c>
      <c r="R63" s="16">
        <v>24.7</v>
      </c>
      <c r="S63" s="13">
        <v>430</v>
      </c>
      <c r="T63" s="14">
        <v>0.01</v>
      </c>
      <c r="V63" s="16">
        <v>24.7</v>
      </c>
      <c r="W63" s="13">
        <v>430</v>
      </c>
      <c r="X63" s="14">
        <v>0.01</v>
      </c>
    </row>
    <row r="64" spans="6:44" ht="14.4">
      <c r="F64" s="15">
        <v>54.1</v>
      </c>
      <c r="G64" s="7">
        <v>440</v>
      </c>
      <c r="H64" s="12">
        <v>7.0000000000000007E-2</v>
      </c>
      <c r="J64" s="15">
        <v>47.3</v>
      </c>
      <c r="K64" s="7">
        <v>510</v>
      </c>
      <c r="L64" s="12">
        <v>0.06</v>
      </c>
      <c r="R64" s="16">
        <v>24.2</v>
      </c>
      <c r="S64" s="13">
        <v>440</v>
      </c>
      <c r="T64" s="14">
        <v>0.01</v>
      </c>
      <c r="V64" s="16">
        <v>24.2</v>
      </c>
      <c r="W64" s="13">
        <v>440</v>
      </c>
      <c r="X64" s="14">
        <v>0.01</v>
      </c>
    </row>
    <row r="65" spans="6:24" ht="14.4">
      <c r="F65" s="15">
        <v>53</v>
      </c>
      <c r="G65" s="7">
        <v>450</v>
      </c>
      <c r="H65" s="12">
        <v>7.0000000000000007E-2</v>
      </c>
      <c r="J65" s="15">
        <v>46.4</v>
      </c>
      <c r="K65" s="7">
        <v>520</v>
      </c>
      <c r="L65" s="12">
        <v>0.05</v>
      </c>
      <c r="R65" s="16">
        <v>23.9</v>
      </c>
      <c r="S65" s="13">
        <v>450</v>
      </c>
      <c r="T65" s="14">
        <v>0.01</v>
      </c>
      <c r="V65" s="16">
        <v>23.9</v>
      </c>
      <c r="W65" s="13">
        <v>450</v>
      </c>
      <c r="X65" s="14">
        <v>0.01</v>
      </c>
    </row>
    <row r="66" spans="6:24" ht="14.4">
      <c r="F66" s="15">
        <v>52.1</v>
      </c>
      <c r="G66" s="7">
        <v>460</v>
      </c>
      <c r="H66" s="12">
        <v>7.0000000000000007E-2</v>
      </c>
      <c r="J66" s="15">
        <v>45.6</v>
      </c>
      <c r="K66" s="7">
        <v>530</v>
      </c>
      <c r="L66" s="12">
        <v>0.05</v>
      </c>
      <c r="R66" s="16">
        <v>23.6</v>
      </c>
      <c r="S66" s="13">
        <v>460</v>
      </c>
      <c r="T66" s="14">
        <v>0.01</v>
      </c>
      <c r="V66" s="16">
        <v>23.6</v>
      </c>
      <c r="W66" s="13">
        <v>460</v>
      </c>
      <c r="X66" s="14">
        <v>0.01</v>
      </c>
    </row>
    <row r="67" spans="6:24" ht="14.4">
      <c r="F67" s="15">
        <v>51.1</v>
      </c>
      <c r="G67" s="7">
        <v>470</v>
      </c>
      <c r="H67" s="12">
        <v>0.06</v>
      </c>
      <c r="J67" s="16">
        <v>44.9</v>
      </c>
      <c r="K67" s="13">
        <v>540</v>
      </c>
      <c r="L67" s="14">
        <v>0.05</v>
      </c>
      <c r="R67" s="16">
        <v>23.2</v>
      </c>
      <c r="S67" s="13">
        <v>470</v>
      </c>
      <c r="T67" s="14">
        <v>0.01</v>
      </c>
      <c r="V67" s="16">
        <v>23.2</v>
      </c>
      <c r="W67" s="13">
        <v>470</v>
      </c>
      <c r="X67" s="14">
        <v>0.01</v>
      </c>
    </row>
    <row r="68" spans="6:24" ht="14.4">
      <c r="F68" s="15">
        <v>50</v>
      </c>
      <c r="G68" s="7">
        <v>480</v>
      </c>
      <c r="H68" s="12">
        <v>0.06</v>
      </c>
      <c r="J68" s="16">
        <v>44</v>
      </c>
      <c r="K68" s="13">
        <v>550</v>
      </c>
      <c r="L68" s="14">
        <v>0.05</v>
      </c>
      <c r="R68" s="16">
        <v>22.9</v>
      </c>
      <c r="S68" s="13">
        <v>480</v>
      </c>
      <c r="T68" s="14">
        <v>0</v>
      </c>
      <c r="V68" s="16">
        <v>22.9</v>
      </c>
      <c r="W68" s="13">
        <v>480</v>
      </c>
      <c r="X68" s="14">
        <v>0</v>
      </c>
    </row>
    <row r="69" spans="6:24" ht="14.4">
      <c r="F69" s="15">
        <v>49</v>
      </c>
      <c r="G69" s="7">
        <v>490</v>
      </c>
      <c r="H69" s="12">
        <v>0.06</v>
      </c>
      <c r="J69" s="16">
        <v>43.3</v>
      </c>
      <c r="K69" s="13">
        <v>560</v>
      </c>
      <c r="L69" s="14">
        <v>0.05</v>
      </c>
      <c r="R69" s="16">
        <v>22.5</v>
      </c>
      <c r="S69" s="13">
        <v>490</v>
      </c>
      <c r="T69" s="14">
        <v>0</v>
      </c>
      <c r="V69" s="16">
        <v>22.5</v>
      </c>
      <c r="W69" s="13">
        <v>490</v>
      </c>
      <c r="X69" s="14">
        <v>0</v>
      </c>
    </row>
    <row r="70" spans="6:24" ht="14.4">
      <c r="F70" s="15">
        <v>48.1</v>
      </c>
      <c r="G70" s="7">
        <v>500</v>
      </c>
      <c r="H70" s="12">
        <v>0.06</v>
      </c>
      <c r="J70" s="16">
        <v>42.6</v>
      </c>
      <c r="K70" s="13">
        <v>570</v>
      </c>
      <c r="L70" s="14">
        <v>0.04</v>
      </c>
      <c r="R70" s="16">
        <v>22.2</v>
      </c>
      <c r="S70" s="13">
        <v>500</v>
      </c>
      <c r="T70" s="14">
        <v>0</v>
      </c>
      <c r="V70" s="16">
        <v>22.2</v>
      </c>
      <c r="W70" s="13">
        <v>500</v>
      </c>
      <c r="X70" s="14">
        <v>0</v>
      </c>
    </row>
    <row r="71" spans="6:24" ht="14.4">
      <c r="F71" s="15">
        <v>47.3</v>
      </c>
      <c r="G71" s="7">
        <v>510</v>
      </c>
      <c r="H71" s="12">
        <v>0.06</v>
      </c>
      <c r="J71" s="16">
        <v>41.9</v>
      </c>
      <c r="K71" s="13">
        <v>580</v>
      </c>
      <c r="L71" s="14">
        <v>0.04</v>
      </c>
      <c r="R71" s="16">
        <v>22</v>
      </c>
      <c r="S71" s="13">
        <v>510</v>
      </c>
      <c r="T71" s="14">
        <v>0</v>
      </c>
      <c r="V71" s="16">
        <v>22</v>
      </c>
      <c r="W71" s="13">
        <v>510</v>
      </c>
      <c r="X71" s="14">
        <v>0</v>
      </c>
    </row>
    <row r="72" spans="6:24" ht="14.4">
      <c r="F72" s="15">
        <v>46.4</v>
      </c>
      <c r="G72" s="7">
        <v>520</v>
      </c>
      <c r="H72" s="12">
        <v>0.05</v>
      </c>
      <c r="J72" s="16">
        <v>41.3</v>
      </c>
      <c r="K72" s="13">
        <v>590</v>
      </c>
      <c r="L72" s="14">
        <v>0.04</v>
      </c>
      <c r="R72" s="16">
        <v>21.8</v>
      </c>
      <c r="S72" s="13">
        <v>520</v>
      </c>
      <c r="T72" s="14">
        <v>0</v>
      </c>
      <c r="V72" s="16">
        <v>21.8</v>
      </c>
      <c r="W72" s="13">
        <v>520</v>
      </c>
      <c r="X72" s="14">
        <v>0</v>
      </c>
    </row>
    <row r="73" spans="6:24" ht="14.4">
      <c r="F73" s="15">
        <v>45.6</v>
      </c>
      <c r="G73" s="7">
        <v>530</v>
      </c>
      <c r="H73" s="12">
        <v>0.05</v>
      </c>
      <c r="J73" s="16">
        <v>40.700000000000003</v>
      </c>
      <c r="K73" s="13">
        <v>600</v>
      </c>
      <c r="L73" s="14">
        <v>0.04</v>
      </c>
      <c r="R73" s="16">
        <v>21.5</v>
      </c>
      <c r="S73" s="13">
        <v>530</v>
      </c>
      <c r="T73" s="14">
        <v>0</v>
      </c>
      <c r="V73" s="16">
        <v>21.5</v>
      </c>
      <c r="W73" s="13">
        <v>530</v>
      </c>
      <c r="X73" s="14">
        <v>0</v>
      </c>
    </row>
    <row r="74" spans="6:24" ht="14.4">
      <c r="F74" s="16">
        <v>44.9</v>
      </c>
      <c r="G74" s="13">
        <v>540</v>
      </c>
      <c r="H74" s="14">
        <v>0.05</v>
      </c>
      <c r="J74" s="16">
        <v>39.9</v>
      </c>
      <c r="K74" s="13">
        <v>610</v>
      </c>
      <c r="L74" s="14">
        <v>0.04</v>
      </c>
      <c r="R74" s="16">
        <v>21.3</v>
      </c>
      <c r="S74" s="13">
        <v>540</v>
      </c>
      <c r="T74" s="14">
        <v>0</v>
      </c>
      <c r="V74" s="16">
        <v>21.3</v>
      </c>
      <c r="W74" s="13">
        <v>540</v>
      </c>
      <c r="X74" s="14">
        <v>0</v>
      </c>
    </row>
    <row r="75" spans="6:24" ht="14.4">
      <c r="F75" s="16">
        <v>44</v>
      </c>
      <c r="G75" s="13">
        <v>550</v>
      </c>
      <c r="H75" s="14">
        <v>0.05</v>
      </c>
      <c r="J75" s="16">
        <v>39.299999999999997</v>
      </c>
      <c r="K75" s="13">
        <v>620</v>
      </c>
      <c r="L75" s="14">
        <v>0.04</v>
      </c>
      <c r="R75"/>
      <c r="S75"/>
      <c r="T75"/>
    </row>
    <row r="76" spans="6:24" ht="14.4">
      <c r="F76" s="16">
        <v>43.3</v>
      </c>
      <c r="G76" s="13">
        <v>560</v>
      </c>
      <c r="H76" s="14">
        <v>0.05</v>
      </c>
      <c r="J76" s="16">
        <v>38.700000000000003</v>
      </c>
      <c r="K76" s="13">
        <v>630</v>
      </c>
      <c r="L76" s="14">
        <v>0.04</v>
      </c>
      <c r="R76"/>
      <c r="S76"/>
      <c r="T76"/>
    </row>
    <row r="77" spans="6:24" ht="14.4">
      <c r="F77" s="16">
        <v>42.6</v>
      </c>
      <c r="G77" s="13">
        <v>570</v>
      </c>
      <c r="H77" s="14">
        <v>0.04</v>
      </c>
      <c r="J77" s="16">
        <v>38.200000000000003</v>
      </c>
      <c r="K77" s="13">
        <v>640</v>
      </c>
      <c r="L77" s="14">
        <v>0.04</v>
      </c>
      <c r="R77"/>
      <c r="S77"/>
      <c r="T77"/>
      <c r="U77" s="16">
        <v>135.9</v>
      </c>
      <c r="V77" s="17">
        <f t="shared" ref="V77:V108" si="0">LN(V20)</f>
        <v>4.9119193211570984</v>
      </c>
    </row>
    <row r="78" spans="6:24" ht="14.4">
      <c r="F78" s="16">
        <v>41.9</v>
      </c>
      <c r="G78" s="13">
        <v>580</v>
      </c>
      <c r="H78" s="14">
        <v>0.04</v>
      </c>
      <c r="J78" s="16">
        <v>37.6</v>
      </c>
      <c r="K78" s="13">
        <v>650</v>
      </c>
      <c r="L78" s="14">
        <v>0.03</v>
      </c>
      <c r="R78"/>
      <c r="S78"/>
      <c r="T78"/>
      <c r="U78" s="16">
        <v>133.80000000000001</v>
      </c>
      <c r="V78" s="17">
        <f t="shared" si="0"/>
        <v>4.8963461476941283</v>
      </c>
    </row>
    <row r="79" spans="6:24" ht="14.4">
      <c r="F79" s="16">
        <v>41.3</v>
      </c>
      <c r="G79" s="13">
        <v>590</v>
      </c>
      <c r="H79" s="14">
        <v>0.04</v>
      </c>
      <c r="J79" s="16">
        <v>37.1</v>
      </c>
      <c r="K79" s="13">
        <v>660</v>
      </c>
      <c r="L79" s="14">
        <v>0.03</v>
      </c>
      <c r="R79"/>
      <c r="S79"/>
      <c r="T79"/>
      <c r="U79" s="16">
        <v>132.1</v>
      </c>
      <c r="V79" s="17">
        <f t="shared" si="0"/>
        <v>4.8835592115282793</v>
      </c>
    </row>
    <row r="80" spans="6:24" ht="14.4">
      <c r="F80" s="16">
        <v>40.700000000000003</v>
      </c>
      <c r="G80" s="13">
        <v>600</v>
      </c>
      <c r="H80" s="14">
        <v>0.04</v>
      </c>
      <c r="J80" s="16">
        <v>36.6</v>
      </c>
      <c r="K80" s="13">
        <v>670</v>
      </c>
      <c r="L80" s="14">
        <v>0.03</v>
      </c>
      <c r="R80"/>
      <c r="S80"/>
      <c r="T80"/>
      <c r="U80" s="16">
        <v>127.4</v>
      </c>
      <c r="V80" s="17">
        <f t="shared" si="0"/>
        <v>4.8473317431380627</v>
      </c>
    </row>
    <row r="81" spans="6:22" ht="14.4">
      <c r="F81" s="16">
        <v>39.9</v>
      </c>
      <c r="G81" s="13">
        <v>610</v>
      </c>
      <c r="H81" s="14">
        <v>0.04</v>
      </c>
      <c r="J81" s="16">
        <v>36.1</v>
      </c>
      <c r="K81" s="13">
        <v>680</v>
      </c>
      <c r="L81" s="14">
        <v>0.03</v>
      </c>
      <c r="R81"/>
      <c r="S81"/>
      <c r="T81"/>
      <c r="U81" s="16">
        <v>121.5</v>
      </c>
      <c r="V81" s="17">
        <f t="shared" si="0"/>
        <v>4.7999142627806028</v>
      </c>
    </row>
    <row r="82" spans="6:22" ht="14.4">
      <c r="F82" s="16">
        <v>39.299999999999997</v>
      </c>
      <c r="G82" s="13">
        <v>620</v>
      </c>
      <c r="H82" s="14">
        <v>0.04</v>
      </c>
      <c r="J82" s="16">
        <v>35.700000000000003</v>
      </c>
      <c r="K82" s="13">
        <v>690</v>
      </c>
      <c r="L82" s="14">
        <v>0.03</v>
      </c>
      <c r="R82"/>
      <c r="S82"/>
      <c r="T82"/>
      <c r="U82" s="16">
        <v>115.5</v>
      </c>
      <c r="V82" s="17">
        <f t="shared" si="0"/>
        <v>4.7492705299618478</v>
      </c>
    </row>
    <row r="83" spans="6:22" ht="14.4">
      <c r="F83" s="16">
        <v>38.700000000000003</v>
      </c>
      <c r="G83" s="13">
        <v>630</v>
      </c>
      <c r="H83" s="14">
        <v>0.04</v>
      </c>
      <c r="J83" s="16">
        <v>35.200000000000003</v>
      </c>
      <c r="K83" s="13">
        <v>700</v>
      </c>
      <c r="L83" s="14">
        <v>0.03</v>
      </c>
      <c r="R83"/>
      <c r="S83"/>
      <c r="T83"/>
      <c r="U83" s="16">
        <v>108.5</v>
      </c>
      <c r="V83" s="17">
        <f t="shared" si="0"/>
        <v>4.6867501729805143</v>
      </c>
    </row>
    <row r="84" spans="6:22" ht="14.4">
      <c r="F84" s="16">
        <v>38.200000000000003</v>
      </c>
      <c r="G84" s="13">
        <v>640</v>
      </c>
      <c r="H84" s="14">
        <v>0.04</v>
      </c>
      <c r="J84" s="16">
        <v>34.799999999999997</v>
      </c>
      <c r="K84" s="13">
        <v>710</v>
      </c>
      <c r="L84" s="14">
        <v>0.03</v>
      </c>
      <c r="R84"/>
      <c r="S84"/>
      <c r="T84"/>
      <c r="U84" s="16">
        <v>101.8</v>
      </c>
      <c r="V84" s="17">
        <f t="shared" si="0"/>
        <v>4.623010104116422</v>
      </c>
    </row>
    <row r="85" spans="6:22" ht="14.4">
      <c r="F85" s="16">
        <v>37.6</v>
      </c>
      <c r="G85" s="13">
        <v>650</v>
      </c>
      <c r="H85" s="14">
        <v>0.03</v>
      </c>
      <c r="J85" s="16">
        <v>34.4</v>
      </c>
      <c r="K85" s="13">
        <v>720</v>
      </c>
      <c r="L85" s="14">
        <v>0.03</v>
      </c>
      <c r="R85"/>
      <c r="S85"/>
      <c r="T85"/>
      <c r="U85" s="16">
        <v>95.7</v>
      </c>
      <c r="V85" s="17">
        <f t="shared" si="0"/>
        <v>4.5612182984589085</v>
      </c>
    </row>
    <row r="86" spans="6:22" ht="14.4">
      <c r="F86" s="16">
        <v>37.1</v>
      </c>
      <c r="G86" s="13">
        <v>660</v>
      </c>
      <c r="H86" s="14">
        <v>0.03</v>
      </c>
      <c r="J86" s="16">
        <v>34</v>
      </c>
      <c r="K86" s="13">
        <v>730</v>
      </c>
      <c r="L86" s="14">
        <v>0.03</v>
      </c>
      <c r="R86"/>
      <c r="S86"/>
      <c r="T86"/>
      <c r="U86" s="16">
        <v>89.5</v>
      </c>
      <c r="V86" s="17">
        <f t="shared" si="0"/>
        <v>4.4942386252808095</v>
      </c>
    </row>
    <row r="87" spans="6:22" ht="14.4">
      <c r="F87" s="16">
        <v>36.6</v>
      </c>
      <c r="G87" s="13">
        <v>670</v>
      </c>
      <c r="H87" s="14">
        <v>0.03</v>
      </c>
      <c r="J87" s="16">
        <v>33.6</v>
      </c>
      <c r="K87" s="13">
        <v>740</v>
      </c>
      <c r="L87" s="14">
        <v>0.03</v>
      </c>
      <c r="R87"/>
      <c r="S87"/>
      <c r="T87"/>
      <c r="U87" s="16">
        <v>83.8</v>
      </c>
      <c r="V87" s="17">
        <f t="shared" si="0"/>
        <v>4.4284330074880369</v>
      </c>
    </row>
    <row r="88" spans="6:22" ht="14.4">
      <c r="F88" s="16">
        <v>36.1</v>
      </c>
      <c r="G88" s="13">
        <v>680</v>
      </c>
      <c r="H88" s="14">
        <v>0.03</v>
      </c>
      <c r="J88" s="16">
        <v>33.200000000000003</v>
      </c>
      <c r="K88" s="13">
        <v>750</v>
      </c>
      <c r="L88" s="14">
        <v>0.02</v>
      </c>
      <c r="R88"/>
      <c r="S88"/>
      <c r="T88"/>
      <c r="U88" s="16">
        <v>79.3</v>
      </c>
      <c r="V88" s="17">
        <f t="shared" si="0"/>
        <v>4.3732381286408026</v>
      </c>
    </row>
    <row r="89" spans="6:22" ht="14.4">
      <c r="F89" s="16">
        <v>35.700000000000003</v>
      </c>
      <c r="G89" s="13">
        <v>690</v>
      </c>
      <c r="H89" s="14">
        <v>0.03</v>
      </c>
      <c r="J89" s="15">
        <v>32.799999999999997</v>
      </c>
      <c r="K89" s="7">
        <v>760</v>
      </c>
      <c r="L89" s="12">
        <v>0.02</v>
      </c>
      <c r="R89"/>
      <c r="S89"/>
      <c r="T89"/>
      <c r="U89" s="16">
        <v>75.099999999999994</v>
      </c>
      <c r="V89" s="17">
        <f t="shared" si="0"/>
        <v>4.3188205587700894</v>
      </c>
    </row>
    <row r="90" spans="6:22" ht="14.4">
      <c r="F90" s="16">
        <v>35.200000000000003</v>
      </c>
      <c r="G90" s="13">
        <v>700</v>
      </c>
      <c r="H90" s="14">
        <v>0.03</v>
      </c>
      <c r="J90" s="15">
        <v>32.5</v>
      </c>
      <c r="K90" s="7">
        <v>770</v>
      </c>
      <c r="L90" s="12">
        <v>0.02</v>
      </c>
      <c r="R90"/>
      <c r="S90"/>
      <c r="T90"/>
      <c r="U90" s="16">
        <v>71.099999999999994</v>
      </c>
      <c r="V90" s="17">
        <f t="shared" si="0"/>
        <v>4.2640873368091947</v>
      </c>
    </row>
    <row r="91" spans="6:22" ht="14.4">
      <c r="F91" s="16">
        <v>34.799999999999997</v>
      </c>
      <c r="G91" s="13">
        <v>710</v>
      </c>
      <c r="H91" s="14">
        <v>0.03</v>
      </c>
      <c r="J91" s="15">
        <v>32.200000000000003</v>
      </c>
      <c r="K91" s="7">
        <v>780</v>
      </c>
      <c r="L91" s="12">
        <v>0.02</v>
      </c>
      <c r="R91"/>
      <c r="S91"/>
      <c r="T91"/>
      <c r="U91" s="16">
        <v>67.2</v>
      </c>
      <c r="V91" s="17">
        <f t="shared" si="0"/>
        <v>4.2076732475291037</v>
      </c>
    </row>
    <row r="92" spans="6:22" ht="14.4">
      <c r="F92" s="16">
        <v>34.4</v>
      </c>
      <c r="G92" s="13">
        <v>720</v>
      </c>
      <c r="H92" s="14">
        <v>0.03</v>
      </c>
      <c r="J92" s="15">
        <v>31.9</v>
      </c>
      <c r="K92" s="7">
        <v>790</v>
      </c>
      <c r="L92" s="12">
        <v>0.02</v>
      </c>
      <c r="R92"/>
      <c r="S92"/>
      <c r="T92"/>
      <c r="U92" s="16">
        <v>63.7</v>
      </c>
      <c r="V92" s="17">
        <f t="shared" si="0"/>
        <v>4.1541845625781173</v>
      </c>
    </row>
    <row r="93" spans="6:22" ht="14.4">
      <c r="F93" s="16">
        <v>34</v>
      </c>
      <c r="G93" s="13">
        <v>730</v>
      </c>
      <c r="H93" s="14">
        <v>0.03</v>
      </c>
      <c r="J93" s="15">
        <v>31.6</v>
      </c>
      <c r="K93" s="7">
        <v>800</v>
      </c>
      <c r="L93" s="12">
        <v>0.02</v>
      </c>
      <c r="R93"/>
      <c r="S93"/>
      <c r="T93"/>
      <c r="U93" s="16">
        <v>60.8</v>
      </c>
      <c r="V93" s="17">
        <f t="shared" si="0"/>
        <v>4.1075897889721213</v>
      </c>
    </row>
    <row r="94" spans="6:22" ht="14.4">
      <c r="F94" s="16">
        <v>33.6</v>
      </c>
      <c r="G94" s="13">
        <v>740</v>
      </c>
      <c r="H94" s="14">
        <v>0.03</v>
      </c>
      <c r="J94" s="15">
        <v>31.3</v>
      </c>
      <c r="K94" s="7">
        <v>810</v>
      </c>
      <c r="L94" s="12">
        <v>0.02</v>
      </c>
      <c r="R94"/>
      <c r="S94"/>
      <c r="T94"/>
      <c r="U94" s="16">
        <v>57.4</v>
      </c>
      <c r="V94" s="17">
        <f t="shared" si="0"/>
        <v>4.0500443033255209</v>
      </c>
    </row>
    <row r="95" spans="6:22" ht="14.4">
      <c r="F95" s="16">
        <v>33.200000000000003</v>
      </c>
      <c r="G95" s="13">
        <v>750</v>
      </c>
      <c r="H95" s="14">
        <v>0.02</v>
      </c>
      <c r="J95" s="15">
        <v>31</v>
      </c>
      <c r="K95" s="7">
        <v>820</v>
      </c>
      <c r="L95" s="12">
        <v>0.02</v>
      </c>
      <c r="R95"/>
      <c r="S95"/>
      <c r="T95"/>
      <c r="U95" s="16">
        <v>54.6</v>
      </c>
      <c r="V95" s="17">
        <f t="shared" si="0"/>
        <v>4.0000338827508592</v>
      </c>
    </row>
    <row r="96" spans="6:22" ht="14.4">
      <c r="F96" s="15">
        <v>32.799999999999997</v>
      </c>
      <c r="G96" s="7">
        <v>760</v>
      </c>
      <c r="H96" s="12">
        <v>0.02</v>
      </c>
      <c r="J96" s="15">
        <v>30.7</v>
      </c>
      <c r="K96" s="7">
        <v>830</v>
      </c>
      <c r="L96" s="12">
        <v>0.02</v>
      </c>
      <c r="R96"/>
      <c r="S96"/>
      <c r="T96"/>
      <c r="U96" s="16">
        <v>52.3</v>
      </c>
      <c r="V96" s="17">
        <f t="shared" si="0"/>
        <v>3.9569963710708773</v>
      </c>
    </row>
    <row r="97" spans="6:22" ht="14.4">
      <c r="F97" s="15">
        <v>32.5</v>
      </c>
      <c r="G97" s="7">
        <v>770</v>
      </c>
      <c r="H97" s="12">
        <v>0.02</v>
      </c>
      <c r="J97" s="15">
        <v>30.4</v>
      </c>
      <c r="K97" s="7">
        <v>840</v>
      </c>
      <c r="L97" s="12">
        <v>0.02</v>
      </c>
      <c r="R97"/>
      <c r="S97"/>
      <c r="T97"/>
      <c r="U97" s="16">
        <v>49.9</v>
      </c>
      <c r="V97" s="17">
        <f t="shared" si="0"/>
        <v>3.9100210027574729</v>
      </c>
    </row>
    <row r="98" spans="6:22" ht="14.4">
      <c r="F98" s="15">
        <v>32.200000000000003</v>
      </c>
      <c r="G98" s="7">
        <v>780</v>
      </c>
      <c r="H98" s="12">
        <v>0.02</v>
      </c>
      <c r="J98" s="15">
        <v>30.2</v>
      </c>
      <c r="K98" s="7">
        <v>850</v>
      </c>
      <c r="L98" s="12">
        <v>0.02</v>
      </c>
      <c r="R98"/>
      <c r="S98"/>
      <c r="T98"/>
      <c r="U98" s="16">
        <v>47.8</v>
      </c>
      <c r="V98" s="17">
        <f t="shared" si="0"/>
        <v>3.8670256394974101</v>
      </c>
    </row>
    <row r="99" spans="6:22" ht="14.4">
      <c r="F99" s="15">
        <v>31.9</v>
      </c>
      <c r="G99" s="7">
        <v>790</v>
      </c>
      <c r="H99" s="12">
        <v>0.02</v>
      </c>
      <c r="J99" s="15">
        <v>29.9</v>
      </c>
      <c r="K99" s="7">
        <v>860</v>
      </c>
      <c r="L99" s="12">
        <v>0.02</v>
      </c>
      <c r="R99"/>
      <c r="S99"/>
      <c r="T99"/>
      <c r="U99" s="16">
        <v>45.7</v>
      </c>
      <c r="V99" s="17">
        <f t="shared" si="0"/>
        <v>3.8220982979001592</v>
      </c>
    </row>
    <row r="100" spans="6:22" ht="14.4">
      <c r="F100" s="15">
        <v>31.6</v>
      </c>
      <c r="G100" s="7">
        <v>800</v>
      </c>
      <c r="H100" s="12">
        <v>0.02</v>
      </c>
      <c r="J100" s="15">
        <v>29.7</v>
      </c>
      <c r="K100" s="7">
        <v>870</v>
      </c>
      <c r="L100" s="12">
        <v>0.02</v>
      </c>
      <c r="R100"/>
      <c r="S100"/>
      <c r="T100"/>
      <c r="U100" s="16">
        <v>43.7</v>
      </c>
      <c r="V100" s="17">
        <f t="shared" si="0"/>
        <v>3.7773481021015445</v>
      </c>
    </row>
    <row r="101" spans="6:22" ht="14.4">
      <c r="F101" s="15">
        <v>31.3</v>
      </c>
      <c r="G101" s="7">
        <v>810</v>
      </c>
      <c r="H101" s="12">
        <v>0.02</v>
      </c>
      <c r="J101" s="15">
        <v>29.4</v>
      </c>
      <c r="K101" s="7">
        <v>880</v>
      </c>
      <c r="L101" s="12">
        <v>0.01</v>
      </c>
      <c r="R101"/>
      <c r="S101"/>
      <c r="T101"/>
      <c r="U101" s="16">
        <v>41.8</v>
      </c>
      <c r="V101" s="17">
        <f t="shared" si="0"/>
        <v>3.7328963395307104</v>
      </c>
    </row>
    <row r="102" spans="6:22" ht="14.4">
      <c r="F102" s="15">
        <v>31</v>
      </c>
      <c r="G102" s="7">
        <v>820</v>
      </c>
      <c r="H102" s="12">
        <v>0.02</v>
      </c>
      <c r="J102" s="15">
        <v>29.2</v>
      </c>
      <c r="K102" s="7">
        <v>890</v>
      </c>
      <c r="L102" s="12">
        <v>0.01</v>
      </c>
      <c r="R102"/>
      <c r="S102"/>
      <c r="T102"/>
      <c r="U102" s="16">
        <v>40.299999999999997</v>
      </c>
      <c r="V102" s="17">
        <f t="shared" si="0"/>
        <v>3.6963514689526371</v>
      </c>
    </row>
    <row r="103" spans="6:22" ht="14.4">
      <c r="F103" s="15">
        <v>30.7</v>
      </c>
      <c r="G103" s="7">
        <v>830</v>
      </c>
      <c r="H103" s="12">
        <v>0.02</v>
      </c>
      <c r="J103" s="15">
        <v>29</v>
      </c>
      <c r="K103" s="7">
        <v>900</v>
      </c>
      <c r="L103" s="12">
        <v>0.01</v>
      </c>
      <c r="R103"/>
      <c r="S103"/>
      <c r="T103"/>
      <c r="U103" s="16">
        <v>38.6</v>
      </c>
      <c r="V103" s="17">
        <f t="shared" si="0"/>
        <v>3.6532522764707851</v>
      </c>
    </row>
    <row r="104" spans="6:22" ht="14.4">
      <c r="F104" s="15">
        <v>30.4</v>
      </c>
      <c r="G104" s="7">
        <v>840</v>
      </c>
      <c r="H104" s="12">
        <v>0.02</v>
      </c>
      <c r="J104" s="15">
        <v>28.7</v>
      </c>
      <c r="K104" s="7">
        <v>910</v>
      </c>
      <c r="L104" s="12">
        <v>0.01</v>
      </c>
      <c r="R104"/>
      <c r="S104"/>
      <c r="T104"/>
      <c r="U104" s="16">
        <v>37.200000000000003</v>
      </c>
      <c r="V104" s="17">
        <f t="shared" si="0"/>
        <v>3.6163087612791012</v>
      </c>
    </row>
    <row r="105" spans="6:22" ht="14.4">
      <c r="F105" s="15">
        <v>30.2</v>
      </c>
      <c r="G105" s="7">
        <v>850</v>
      </c>
      <c r="H105" s="12">
        <v>0.02</v>
      </c>
      <c r="J105" s="16">
        <v>28.5</v>
      </c>
      <c r="K105" s="13">
        <v>920</v>
      </c>
      <c r="L105" s="12">
        <v>0.01</v>
      </c>
      <c r="R105"/>
      <c r="S105"/>
      <c r="T105"/>
      <c r="U105" s="16">
        <v>35.6</v>
      </c>
      <c r="V105" s="17">
        <f t="shared" si="0"/>
        <v>3.572345637857985</v>
      </c>
    </row>
    <row r="106" spans="6:22" ht="14.4">
      <c r="F106" s="15">
        <v>29.9</v>
      </c>
      <c r="G106" s="7">
        <v>860</v>
      </c>
      <c r="H106" s="12">
        <v>0.02</v>
      </c>
      <c r="J106" s="16">
        <v>28.3</v>
      </c>
      <c r="K106" s="13">
        <v>930</v>
      </c>
      <c r="L106" s="12">
        <v>0.01</v>
      </c>
      <c r="R106"/>
      <c r="S106"/>
      <c r="T106"/>
      <c r="U106" s="16">
        <v>34.5</v>
      </c>
      <c r="V106" s="17">
        <f t="shared" si="0"/>
        <v>3.5409593240373143</v>
      </c>
    </row>
    <row r="107" spans="6:22" ht="14.4">
      <c r="F107" s="15">
        <v>29.7</v>
      </c>
      <c r="G107" s="7">
        <v>870</v>
      </c>
      <c r="H107" s="12">
        <v>0.02</v>
      </c>
      <c r="J107" s="16">
        <v>28.1</v>
      </c>
      <c r="K107" s="13">
        <v>940</v>
      </c>
      <c r="L107" s="12">
        <v>0.01</v>
      </c>
      <c r="R107"/>
      <c r="S107"/>
      <c r="T107"/>
      <c r="U107" s="16">
        <v>33.299999999999997</v>
      </c>
      <c r="V107" s="17">
        <f t="shared" si="0"/>
        <v>3.505557396986398</v>
      </c>
    </row>
    <row r="108" spans="6:22" ht="14.4">
      <c r="F108" s="15">
        <v>29.4</v>
      </c>
      <c r="G108" s="7">
        <v>880</v>
      </c>
      <c r="H108" s="12">
        <v>0.01</v>
      </c>
      <c r="J108" s="16">
        <v>28</v>
      </c>
      <c r="K108" s="13">
        <v>950</v>
      </c>
      <c r="L108" s="12">
        <v>0.01</v>
      </c>
      <c r="R108"/>
      <c r="S108"/>
      <c r="T108"/>
      <c r="U108" s="16">
        <v>32.299999999999997</v>
      </c>
      <c r="V108" s="17">
        <f t="shared" si="0"/>
        <v>3.475067230228611</v>
      </c>
    </row>
    <row r="109" spans="6:22" ht="14.4">
      <c r="F109" s="15">
        <v>29.2</v>
      </c>
      <c r="G109" s="7">
        <v>890</v>
      </c>
      <c r="H109" s="12">
        <v>0.01</v>
      </c>
      <c r="J109" s="16">
        <v>27.8</v>
      </c>
      <c r="K109" s="13">
        <v>960</v>
      </c>
      <c r="L109" s="12">
        <v>0.01</v>
      </c>
      <c r="R109"/>
      <c r="S109"/>
      <c r="T109"/>
      <c r="U109" s="16">
        <v>31.4</v>
      </c>
      <c r="V109" s="17">
        <f t="shared" ref="V109:V131" si="1">LN(V52)</f>
        <v>3.4468078929142076</v>
      </c>
    </row>
    <row r="110" spans="6:22" ht="14.4">
      <c r="F110" s="15">
        <v>29</v>
      </c>
      <c r="G110" s="7">
        <v>900</v>
      </c>
      <c r="H110" s="12">
        <v>0.01</v>
      </c>
      <c r="J110" s="16">
        <v>27.6</v>
      </c>
      <c r="K110" s="13">
        <v>970</v>
      </c>
      <c r="L110" s="12">
        <v>0.01</v>
      </c>
      <c r="R110"/>
      <c r="S110"/>
      <c r="T110"/>
      <c r="U110" s="16">
        <v>30.6</v>
      </c>
      <c r="V110" s="17">
        <f t="shared" si="1"/>
        <v>3.4210000089583352</v>
      </c>
    </row>
    <row r="111" spans="6:22" ht="14.4">
      <c r="F111" s="15">
        <v>28.7</v>
      </c>
      <c r="G111" s="7">
        <v>910</v>
      </c>
      <c r="H111" s="12">
        <v>0.01</v>
      </c>
      <c r="J111" s="16">
        <v>27.4</v>
      </c>
      <c r="K111" s="13">
        <v>980</v>
      </c>
      <c r="L111" s="12">
        <v>0.01</v>
      </c>
      <c r="R111"/>
      <c r="S111"/>
      <c r="T111"/>
      <c r="U111" s="16">
        <v>29.8</v>
      </c>
      <c r="V111" s="17">
        <f t="shared" si="1"/>
        <v>3.3945083935113587</v>
      </c>
    </row>
    <row r="112" spans="6:22" ht="14.4">
      <c r="F112" s="16">
        <v>28.5</v>
      </c>
      <c r="G112" s="13">
        <v>920</v>
      </c>
      <c r="H112" s="12">
        <v>0.01</v>
      </c>
      <c r="J112" s="16">
        <v>27.3</v>
      </c>
      <c r="K112" s="13">
        <v>990</v>
      </c>
      <c r="L112" s="12">
        <v>0.01</v>
      </c>
      <c r="R112"/>
      <c r="S112"/>
      <c r="T112"/>
      <c r="U112" s="16">
        <v>29</v>
      </c>
      <c r="V112" s="17">
        <f t="shared" si="1"/>
        <v>3.3672958299864741</v>
      </c>
    </row>
    <row r="113" spans="6:22" ht="14.4">
      <c r="F113" s="16">
        <v>28.3</v>
      </c>
      <c r="G113" s="13">
        <v>930</v>
      </c>
      <c r="H113" s="12">
        <v>0.01</v>
      </c>
      <c r="J113" s="16">
        <v>27.1</v>
      </c>
      <c r="K113" s="13">
        <v>1000</v>
      </c>
      <c r="L113" s="12">
        <v>0.01</v>
      </c>
      <c r="R113"/>
      <c r="S113"/>
      <c r="T113"/>
      <c r="U113" s="16">
        <v>28.3</v>
      </c>
      <c r="V113" s="17">
        <f t="shared" si="1"/>
        <v>3.3428618046491918</v>
      </c>
    </row>
    <row r="114" spans="6:22" ht="14.4">
      <c r="F114" s="16">
        <v>28.1</v>
      </c>
      <c r="G114" s="13">
        <v>940</v>
      </c>
      <c r="H114" s="12">
        <v>0.01</v>
      </c>
      <c r="J114" s="16">
        <v>26.9</v>
      </c>
      <c r="K114" s="13">
        <v>1010</v>
      </c>
      <c r="L114" s="12">
        <v>0.01</v>
      </c>
      <c r="R114"/>
      <c r="S114"/>
      <c r="T114"/>
      <c r="U114" s="16">
        <v>27.7</v>
      </c>
      <c r="V114" s="17">
        <f t="shared" si="1"/>
        <v>3.3214324131932926</v>
      </c>
    </row>
    <row r="115" spans="6:22" ht="14.4">
      <c r="F115" s="16">
        <v>28</v>
      </c>
      <c r="G115" s="13">
        <v>950</v>
      </c>
      <c r="H115" s="12">
        <v>0.01</v>
      </c>
      <c r="J115" s="16">
        <v>26.8</v>
      </c>
      <c r="K115" s="13">
        <v>1020</v>
      </c>
      <c r="L115" s="12">
        <v>0.01</v>
      </c>
      <c r="R115"/>
      <c r="S115"/>
      <c r="T115"/>
      <c r="U115" s="16">
        <v>27.2</v>
      </c>
      <c r="V115" s="17">
        <f t="shared" si="1"/>
        <v>3.3032169733019514</v>
      </c>
    </row>
    <row r="116" spans="6:22" ht="14.4">
      <c r="F116" s="16">
        <v>27.8</v>
      </c>
      <c r="G116" s="13">
        <v>960</v>
      </c>
      <c r="H116" s="12">
        <v>0.01</v>
      </c>
      <c r="J116" s="16">
        <v>26.6</v>
      </c>
      <c r="K116" s="13">
        <v>1030</v>
      </c>
      <c r="L116" s="12">
        <v>0.01</v>
      </c>
      <c r="R116"/>
      <c r="S116"/>
      <c r="T116"/>
      <c r="U116" s="16">
        <v>26.6</v>
      </c>
      <c r="V116" s="17">
        <f t="shared" si="1"/>
        <v>3.2809112157876537</v>
      </c>
    </row>
    <row r="117" spans="6:22" ht="14.4">
      <c r="F117" s="16">
        <v>27.6</v>
      </c>
      <c r="G117" s="13">
        <v>970</v>
      </c>
      <c r="H117" s="12">
        <v>0.01</v>
      </c>
      <c r="J117" s="16">
        <v>26.5</v>
      </c>
      <c r="K117" s="13">
        <v>1040</v>
      </c>
      <c r="L117" s="12">
        <v>0.01</v>
      </c>
      <c r="R117"/>
      <c r="S117"/>
      <c r="T117"/>
      <c r="U117" s="16">
        <v>26.2</v>
      </c>
      <c r="V117" s="17">
        <f t="shared" si="1"/>
        <v>3.2657594107670511</v>
      </c>
    </row>
    <row r="118" spans="6:22" ht="14.4">
      <c r="F118" s="16">
        <v>27.4</v>
      </c>
      <c r="G118" s="13">
        <v>980</v>
      </c>
      <c r="H118" s="12">
        <v>0.01</v>
      </c>
      <c r="J118" s="16">
        <v>26.4</v>
      </c>
      <c r="K118" s="13">
        <v>1050</v>
      </c>
      <c r="L118" s="12">
        <v>0.01</v>
      </c>
      <c r="R118"/>
      <c r="S118"/>
      <c r="T118"/>
      <c r="U118" s="16">
        <v>25.6</v>
      </c>
      <c r="V118" s="17">
        <f t="shared" si="1"/>
        <v>3.2425923514855168</v>
      </c>
    </row>
    <row r="119" spans="6:22" ht="14.4">
      <c r="F119" s="16">
        <v>27.3</v>
      </c>
      <c r="G119" s="13">
        <v>990</v>
      </c>
      <c r="H119" s="12">
        <v>0.01</v>
      </c>
      <c r="J119" s="16">
        <v>26.2</v>
      </c>
      <c r="K119" s="13">
        <v>1060</v>
      </c>
      <c r="L119" s="12">
        <v>0.01</v>
      </c>
      <c r="R119"/>
      <c r="S119"/>
      <c r="T119"/>
      <c r="U119" s="16">
        <v>25.1</v>
      </c>
      <c r="V119" s="17">
        <f t="shared" si="1"/>
        <v>3.2228678461377385</v>
      </c>
    </row>
    <row r="120" spans="6:22" ht="14.4">
      <c r="F120" s="16">
        <v>27.1</v>
      </c>
      <c r="G120" s="13">
        <v>1000</v>
      </c>
      <c r="H120" s="12">
        <v>0.01</v>
      </c>
      <c r="J120" s="16">
        <v>26.1</v>
      </c>
      <c r="K120" s="13">
        <v>1070</v>
      </c>
      <c r="L120" s="12">
        <v>0.01</v>
      </c>
      <c r="R120"/>
      <c r="S120"/>
      <c r="T120"/>
      <c r="U120" s="16">
        <v>24.7</v>
      </c>
      <c r="V120" s="17">
        <f t="shared" si="1"/>
        <v>3.2068032436339315</v>
      </c>
    </row>
    <row r="121" spans="6:22" ht="14.4">
      <c r="F121" s="16">
        <v>26.9</v>
      </c>
      <c r="G121" s="13">
        <v>1010</v>
      </c>
      <c r="H121" s="12">
        <v>0.01</v>
      </c>
      <c r="J121" s="16">
        <v>25.9</v>
      </c>
      <c r="K121" s="13">
        <v>1080</v>
      </c>
      <c r="L121" s="12">
        <v>0.01</v>
      </c>
      <c r="R121"/>
      <c r="S121"/>
      <c r="T121"/>
      <c r="U121" s="16">
        <v>24.2</v>
      </c>
      <c r="V121" s="17">
        <f t="shared" si="1"/>
        <v>3.1863526331626408</v>
      </c>
    </row>
    <row r="122" spans="6:22" ht="14.4">
      <c r="F122" s="16">
        <v>26.8</v>
      </c>
      <c r="G122" s="13">
        <v>1020</v>
      </c>
      <c r="H122" s="12">
        <v>0.01</v>
      </c>
      <c r="J122" s="16">
        <v>25.8</v>
      </c>
      <c r="K122" s="13">
        <v>1090</v>
      </c>
      <c r="L122" s="12">
        <v>0.01</v>
      </c>
      <c r="R122"/>
      <c r="S122"/>
      <c r="T122"/>
      <c r="U122" s="16">
        <v>23.9</v>
      </c>
      <c r="V122" s="17">
        <f t="shared" si="1"/>
        <v>3.1738784589374651</v>
      </c>
    </row>
    <row r="123" spans="6:22" ht="14.4">
      <c r="F123" s="16">
        <v>26.6</v>
      </c>
      <c r="G123" s="13">
        <v>1030</v>
      </c>
      <c r="H123" s="12">
        <v>0.01</v>
      </c>
      <c r="J123" s="16">
        <v>25.7</v>
      </c>
      <c r="K123" s="13">
        <v>1100</v>
      </c>
      <c r="L123" s="12">
        <v>0.01</v>
      </c>
      <c r="R123"/>
      <c r="S123"/>
      <c r="T123"/>
      <c r="U123" s="16">
        <v>23.6</v>
      </c>
      <c r="V123" s="17">
        <f t="shared" si="1"/>
        <v>3.1612467120315646</v>
      </c>
    </row>
    <row r="124" spans="6:22" ht="14.4">
      <c r="F124" s="16">
        <v>26.5</v>
      </c>
      <c r="G124" s="13">
        <v>1040</v>
      </c>
      <c r="H124" s="12">
        <v>0.01</v>
      </c>
      <c r="J124" s="16">
        <v>25.6</v>
      </c>
      <c r="K124" s="13">
        <v>1110</v>
      </c>
      <c r="L124" s="12">
        <v>0.01</v>
      </c>
      <c r="R124"/>
      <c r="S124"/>
      <c r="T124"/>
      <c r="U124" s="16">
        <v>23.2</v>
      </c>
      <c r="V124" s="17">
        <f t="shared" si="1"/>
        <v>3.1441522786722644</v>
      </c>
    </row>
    <row r="125" spans="6:22" ht="14.4">
      <c r="F125" s="16">
        <v>26.4</v>
      </c>
      <c r="G125" s="13">
        <v>1050</v>
      </c>
      <c r="H125" s="12">
        <v>0.01</v>
      </c>
      <c r="J125" s="16">
        <v>25.5</v>
      </c>
      <c r="K125" s="13">
        <v>1120</v>
      </c>
      <c r="L125" s="12">
        <v>0.01</v>
      </c>
      <c r="R125"/>
      <c r="S125"/>
      <c r="T125"/>
      <c r="U125" s="16">
        <v>22.9</v>
      </c>
      <c r="V125" s="17">
        <f t="shared" si="1"/>
        <v>3.1311369105601941</v>
      </c>
    </row>
    <row r="126" spans="6:22" ht="14.4">
      <c r="F126" s="16">
        <v>26.2</v>
      </c>
      <c r="G126" s="13">
        <v>1060</v>
      </c>
      <c r="H126" s="12">
        <v>0.01</v>
      </c>
      <c r="J126" s="16">
        <v>25.4</v>
      </c>
      <c r="K126" s="13">
        <v>1130</v>
      </c>
      <c r="L126" s="12">
        <v>0.01</v>
      </c>
      <c r="R126"/>
      <c r="S126"/>
      <c r="T126"/>
      <c r="U126" s="16">
        <v>22.5</v>
      </c>
      <c r="V126" s="17">
        <f t="shared" si="1"/>
        <v>3.1135153092103742</v>
      </c>
    </row>
    <row r="127" spans="6:22" ht="14.4">
      <c r="F127" s="16">
        <v>26.1</v>
      </c>
      <c r="G127" s="13">
        <v>1070</v>
      </c>
      <c r="H127" s="12">
        <v>0.01</v>
      </c>
      <c r="J127" s="15">
        <v>25.3</v>
      </c>
      <c r="K127" s="7">
        <v>1140</v>
      </c>
      <c r="L127" s="12">
        <v>0.01</v>
      </c>
      <c r="R127"/>
      <c r="S127"/>
      <c r="T127"/>
      <c r="U127" s="16">
        <v>22.2</v>
      </c>
      <c r="V127" s="17">
        <f t="shared" si="1"/>
        <v>3.1000922888782338</v>
      </c>
    </row>
    <row r="128" spans="6:22" ht="14.4">
      <c r="F128" s="16">
        <v>25.9</v>
      </c>
      <c r="G128" s="13">
        <v>1080</v>
      </c>
      <c r="H128" s="12">
        <v>0.01</v>
      </c>
      <c r="J128" s="15">
        <v>25.2</v>
      </c>
      <c r="K128" s="7">
        <v>1150</v>
      </c>
      <c r="L128" s="12">
        <v>0.01</v>
      </c>
      <c r="R128"/>
      <c r="S128"/>
      <c r="T128"/>
      <c r="U128" s="16">
        <v>22</v>
      </c>
      <c r="V128" s="17">
        <f t="shared" si="1"/>
        <v>3.0910424533583161</v>
      </c>
    </row>
    <row r="129" spans="6:22" ht="14.4">
      <c r="F129" s="16">
        <v>25.8</v>
      </c>
      <c r="G129" s="13">
        <v>1090</v>
      </c>
      <c r="H129" s="12">
        <v>0.01</v>
      </c>
      <c r="J129" s="15">
        <v>25.1</v>
      </c>
      <c r="K129" s="7">
        <v>1160</v>
      </c>
      <c r="L129" s="12">
        <v>0.01</v>
      </c>
      <c r="R129"/>
      <c r="S129"/>
      <c r="T129"/>
      <c r="U129" s="16">
        <v>21.8</v>
      </c>
      <c r="V129" s="17">
        <f t="shared" si="1"/>
        <v>3.0819099697950434</v>
      </c>
    </row>
    <row r="130" spans="6:22" ht="14.4">
      <c r="F130" s="16">
        <v>25.7</v>
      </c>
      <c r="G130" s="13">
        <v>1100</v>
      </c>
      <c r="H130" s="12">
        <v>0.01</v>
      </c>
      <c r="J130" s="15">
        <v>25</v>
      </c>
      <c r="K130" s="7">
        <v>1170</v>
      </c>
      <c r="L130" s="12">
        <v>0.01</v>
      </c>
      <c r="R130"/>
      <c r="S130"/>
      <c r="T130"/>
      <c r="U130" s="16">
        <v>21.5</v>
      </c>
      <c r="V130" s="17">
        <f t="shared" si="1"/>
        <v>3.068052935133617</v>
      </c>
    </row>
    <row r="131" spans="6:22" ht="14.4">
      <c r="F131" s="16">
        <v>25.6</v>
      </c>
      <c r="G131" s="13">
        <v>1110</v>
      </c>
      <c r="H131" s="12">
        <v>0.01</v>
      </c>
      <c r="J131" s="15">
        <v>24.9</v>
      </c>
      <c r="K131" s="7">
        <v>1180</v>
      </c>
      <c r="L131" s="12">
        <v>0.01</v>
      </c>
      <c r="R131"/>
      <c r="S131"/>
      <c r="T131"/>
      <c r="U131" s="16">
        <v>21.3</v>
      </c>
      <c r="V131" s="17">
        <f t="shared" si="1"/>
        <v>3.0587070727153796</v>
      </c>
    </row>
    <row r="132" spans="6:22" ht="14.4">
      <c r="F132" s="16">
        <v>25.5</v>
      </c>
      <c r="G132" s="13">
        <v>1120</v>
      </c>
      <c r="H132" s="12">
        <v>0.01</v>
      </c>
      <c r="J132" s="15">
        <v>24.8</v>
      </c>
      <c r="K132" s="7">
        <v>1190</v>
      </c>
      <c r="L132" s="12">
        <v>0.01</v>
      </c>
      <c r="R132"/>
      <c r="S132"/>
      <c r="T132"/>
    </row>
    <row r="133" spans="6:22" ht="14.4">
      <c r="F133" s="16">
        <v>25.4</v>
      </c>
      <c r="G133" s="13">
        <v>1130</v>
      </c>
      <c r="H133" s="12">
        <v>0.01</v>
      </c>
      <c r="J133" s="15">
        <v>24.8</v>
      </c>
      <c r="K133" s="7">
        <v>1200</v>
      </c>
      <c r="L133" s="12">
        <v>0.01</v>
      </c>
      <c r="R133"/>
      <c r="S133"/>
      <c r="T133"/>
    </row>
    <row r="134" spans="6:22" ht="14.4">
      <c r="F134" s="15">
        <v>25.3</v>
      </c>
      <c r="G134" s="7">
        <v>1140</v>
      </c>
      <c r="H134" s="12">
        <v>0.01</v>
      </c>
      <c r="J134" s="15">
        <v>24.7</v>
      </c>
      <c r="K134" s="7">
        <v>1210</v>
      </c>
      <c r="L134" s="12">
        <v>0.01</v>
      </c>
      <c r="R134"/>
      <c r="S134"/>
      <c r="T134"/>
    </row>
    <row r="135" spans="6:22" ht="14.4">
      <c r="F135" s="15">
        <v>25.2</v>
      </c>
      <c r="G135" s="7">
        <v>1150</v>
      </c>
      <c r="H135" s="12">
        <v>0.01</v>
      </c>
      <c r="J135" s="15">
        <v>24.6</v>
      </c>
      <c r="K135" s="7">
        <v>1220</v>
      </c>
      <c r="L135" s="12">
        <v>0.01</v>
      </c>
      <c r="R135"/>
      <c r="S135"/>
      <c r="T135"/>
    </row>
    <row r="136" spans="6:22" ht="14.4">
      <c r="F136" s="15">
        <v>25.1</v>
      </c>
      <c r="G136" s="7">
        <v>1160</v>
      </c>
      <c r="H136" s="12">
        <v>0.01</v>
      </c>
      <c r="J136" s="15">
        <v>24.6</v>
      </c>
      <c r="K136" s="7">
        <v>1230</v>
      </c>
      <c r="L136" s="12">
        <v>0</v>
      </c>
      <c r="R136"/>
      <c r="S136"/>
      <c r="T136"/>
    </row>
    <row r="137" spans="6:22" ht="14.4">
      <c r="F137" s="15">
        <v>25</v>
      </c>
      <c r="G137" s="7">
        <v>1170</v>
      </c>
      <c r="H137" s="12">
        <v>0.01</v>
      </c>
      <c r="J137" s="15">
        <v>24.4</v>
      </c>
      <c r="K137" s="7">
        <v>1240</v>
      </c>
      <c r="L137" s="12">
        <v>0</v>
      </c>
      <c r="R137"/>
      <c r="S137"/>
      <c r="T137"/>
    </row>
    <row r="138" spans="6:22" ht="14.4">
      <c r="F138" s="15">
        <v>24.9</v>
      </c>
      <c r="G138" s="7">
        <v>1180</v>
      </c>
      <c r="H138" s="12">
        <v>0.01</v>
      </c>
      <c r="J138" s="15">
        <v>24.5</v>
      </c>
      <c r="K138" s="7">
        <v>1250</v>
      </c>
      <c r="L138" s="12">
        <v>0</v>
      </c>
      <c r="R138"/>
      <c r="S138"/>
      <c r="T138"/>
    </row>
    <row r="139" spans="6:22" ht="14.4">
      <c r="F139" s="15">
        <v>24.8</v>
      </c>
      <c r="G139" s="7">
        <v>1190</v>
      </c>
      <c r="H139" s="12">
        <v>0.01</v>
      </c>
      <c r="J139" s="15">
        <v>24.4</v>
      </c>
      <c r="K139" s="7">
        <v>1260</v>
      </c>
      <c r="L139" s="12">
        <v>0</v>
      </c>
      <c r="R139"/>
      <c r="S139"/>
      <c r="T139"/>
    </row>
    <row r="140" spans="6:22" ht="14.4">
      <c r="F140" s="15">
        <v>24.8</v>
      </c>
      <c r="G140" s="7">
        <v>1200</v>
      </c>
      <c r="H140" s="12">
        <v>0.01</v>
      </c>
      <c r="J140" s="15">
        <v>24.3</v>
      </c>
      <c r="K140" s="7">
        <v>1270</v>
      </c>
      <c r="L140" s="12">
        <v>0</v>
      </c>
      <c r="R140"/>
      <c r="S140"/>
      <c r="T140"/>
    </row>
    <row r="141" spans="6:22" ht="14.4">
      <c r="F141" s="15">
        <v>24.7</v>
      </c>
      <c r="G141" s="7">
        <v>1210</v>
      </c>
      <c r="H141" s="12">
        <v>0.01</v>
      </c>
      <c r="R141"/>
      <c r="S141"/>
      <c r="T141"/>
    </row>
    <row r="142" spans="6:22" ht="14.4">
      <c r="F142" s="15">
        <v>24.6</v>
      </c>
      <c r="G142" s="7">
        <v>1220</v>
      </c>
      <c r="H142" s="12">
        <v>0.01</v>
      </c>
      <c r="R142"/>
      <c r="S142"/>
      <c r="T142"/>
    </row>
    <row r="143" spans="6:22" ht="14.4">
      <c r="F143" s="15">
        <v>24.6</v>
      </c>
      <c r="G143" s="7">
        <v>1230</v>
      </c>
      <c r="H143" s="12">
        <v>0</v>
      </c>
      <c r="J143" s="18">
        <v>115.6</v>
      </c>
      <c r="K143" s="17">
        <f t="shared" ref="K143:K174" si="2">LN(J143)</f>
        <v>4.7501359562382772</v>
      </c>
      <c r="R143"/>
      <c r="S143"/>
      <c r="T143"/>
    </row>
    <row r="144" spans="6:22" ht="14.4">
      <c r="F144" s="15">
        <v>24.4</v>
      </c>
      <c r="G144" s="7">
        <v>1240</v>
      </c>
      <c r="H144" s="12">
        <v>0</v>
      </c>
      <c r="J144" s="18">
        <v>115.3</v>
      </c>
      <c r="K144" s="17">
        <f t="shared" si="2"/>
        <v>4.747537427275013</v>
      </c>
      <c r="R144"/>
      <c r="S144"/>
      <c r="T144"/>
    </row>
    <row r="145" spans="6:20" ht="14.4">
      <c r="F145" s="15">
        <v>24.5</v>
      </c>
      <c r="G145" s="7">
        <v>1250</v>
      </c>
      <c r="H145" s="12">
        <v>0</v>
      </c>
      <c r="J145" s="18">
        <v>114.7</v>
      </c>
      <c r="K145" s="17">
        <f t="shared" si="2"/>
        <v>4.7423200241353252</v>
      </c>
      <c r="R145"/>
      <c r="S145"/>
      <c r="T145"/>
    </row>
    <row r="146" spans="6:20" ht="14.4">
      <c r="F146" s="15">
        <v>24.4</v>
      </c>
      <c r="G146" s="7">
        <v>1260</v>
      </c>
      <c r="H146" s="12">
        <v>0</v>
      </c>
      <c r="J146" s="18">
        <v>113.7</v>
      </c>
      <c r="K146" s="17">
        <f t="shared" si="2"/>
        <v>4.7335634007564904</v>
      </c>
      <c r="R146"/>
      <c r="S146"/>
      <c r="T146"/>
    </row>
    <row r="147" spans="6:20" ht="14.4">
      <c r="F147" s="15">
        <v>24.3</v>
      </c>
      <c r="G147" s="7">
        <v>1270</v>
      </c>
      <c r="H147" s="12">
        <v>0</v>
      </c>
      <c r="J147" s="18">
        <v>112.4</v>
      </c>
      <c r="K147" s="17">
        <f t="shared" si="2"/>
        <v>4.7220639374595912</v>
      </c>
      <c r="R147"/>
      <c r="S147"/>
      <c r="T147"/>
    </row>
    <row r="148" spans="6:20" ht="14.4">
      <c r="F148"/>
      <c r="G148"/>
      <c r="H148"/>
      <c r="J148" s="18">
        <v>110.8</v>
      </c>
      <c r="K148" s="17">
        <f t="shared" si="2"/>
        <v>4.7077267743131834</v>
      </c>
      <c r="R148"/>
      <c r="S148"/>
      <c r="T148"/>
    </row>
    <row r="149" spans="6:20" ht="14.4">
      <c r="F149"/>
      <c r="G149"/>
      <c r="H149"/>
      <c r="J149" s="18">
        <v>109.2</v>
      </c>
      <c r="K149" s="17">
        <f t="shared" si="2"/>
        <v>4.6931810633108046</v>
      </c>
      <c r="R149"/>
      <c r="S149"/>
      <c r="T149"/>
    </row>
    <row r="150" spans="6:20" ht="14.4">
      <c r="F150"/>
      <c r="G150"/>
      <c r="H150"/>
      <c r="J150" s="18">
        <v>107.2</v>
      </c>
      <c r="K150" s="17">
        <f t="shared" si="2"/>
        <v>4.6746962486367014</v>
      </c>
      <c r="R150"/>
      <c r="S150"/>
      <c r="T150"/>
    </row>
    <row r="151" spans="6:20" ht="14.4">
      <c r="F151"/>
      <c r="G151"/>
      <c r="H151"/>
      <c r="J151" s="18">
        <v>105.3</v>
      </c>
      <c r="K151" s="17">
        <f t="shared" si="2"/>
        <v>4.6568134191399295</v>
      </c>
      <c r="R151"/>
      <c r="S151"/>
      <c r="T151"/>
    </row>
    <row r="152" spans="6:20" ht="14.4">
      <c r="F152"/>
      <c r="G152"/>
      <c r="H152"/>
      <c r="J152" s="19">
        <v>103.2</v>
      </c>
      <c r="K152" s="17">
        <f t="shared" si="2"/>
        <v>4.6366688530474622</v>
      </c>
      <c r="R152"/>
      <c r="S152"/>
      <c r="T152"/>
    </row>
    <row r="153" spans="6:20" ht="14.4">
      <c r="F153"/>
      <c r="G153"/>
      <c r="H153"/>
      <c r="J153" s="19">
        <v>101.2</v>
      </c>
      <c r="K153" s="17">
        <f t="shared" si="2"/>
        <v>4.6170987568533652</v>
      </c>
      <c r="R153"/>
      <c r="S153"/>
      <c r="T153"/>
    </row>
    <row r="154" spans="6:20" ht="14.4">
      <c r="F154"/>
      <c r="G154"/>
      <c r="H154"/>
      <c r="J154" s="19">
        <v>98.9</v>
      </c>
      <c r="K154" s="17">
        <f t="shared" si="2"/>
        <v>4.5941092386286666</v>
      </c>
      <c r="R154"/>
      <c r="S154"/>
      <c r="T154"/>
    </row>
    <row r="155" spans="6:20" ht="14.4">
      <c r="F155"/>
      <c r="G155"/>
      <c r="H155"/>
      <c r="J155" s="19">
        <v>96.8</v>
      </c>
      <c r="K155" s="17">
        <f t="shared" si="2"/>
        <v>4.5726469942825316</v>
      </c>
      <c r="R155"/>
      <c r="S155"/>
      <c r="T155"/>
    </row>
    <row r="156" spans="6:20" ht="14.4">
      <c r="F156"/>
      <c r="G156"/>
      <c r="H156"/>
      <c r="J156" s="19">
        <v>94.5</v>
      </c>
      <c r="K156" s="17">
        <f t="shared" si="2"/>
        <v>4.5485998344996972</v>
      </c>
      <c r="R156"/>
      <c r="S156"/>
      <c r="T156"/>
    </row>
    <row r="157" spans="6:20" ht="14.4">
      <c r="F157"/>
      <c r="G157"/>
      <c r="H157"/>
      <c r="J157" s="19">
        <v>92.4</v>
      </c>
      <c r="K157" s="17">
        <f t="shared" si="2"/>
        <v>4.5261269786476381</v>
      </c>
      <c r="R157"/>
      <c r="S157"/>
      <c r="T157"/>
    </row>
    <row r="158" spans="6:20" ht="14.4">
      <c r="F158"/>
      <c r="G158"/>
      <c r="H158"/>
      <c r="J158" s="19">
        <v>90.1</v>
      </c>
      <c r="K158" s="17">
        <f t="shared" si="2"/>
        <v>4.5009201646142918</v>
      </c>
      <c r="R158"/>
      <c r="S158"/>
      <c r="T158"/>
    </row>
    <row r="159" spans="6:20" ht="14.4">
      <c r="F159"/>
      <c r="G159"/>
      <c r="H159"/>
      <c r="J159" s="19">
        <v>88.2</v>
      </c>
      <c r="K159" s="17">
        <f t="shared" si="2"/>
        <v>4.4796069630127455</v>
      </c>
      <c r="R159"/>
      <c r="S159"/>
      <c r="T159"/>
    </row>
    <row r="160" spans="6:20" ht="14.4">
      <c r="F160"/>
      <c r="G160"/>
      <c r="H160"/>
      <c r="J160" s="19">
        <v>86.1</v>
      </c>
      <c r="K160" s="17">
        <f t="shared" si="2"/>
        <v>4.4555094114336846</v>
      </c>
      <c r="R160"/>
      <c r="S160"/>
      <c r="T160"/>
    </row>
    <row r="161" spans="6:20" ht="14.4">
      <c r="F161"/>
      <c r="G161"/>
      <c r="H161"/>
      <c r="J161" s="19">
        <v>84</v>
      </c>
      <c r="K161" s="17">
        <f t="shared" si="2"/>
        <v>4.4308167988433134</v>
      </c>
      <c r="R161"/>
      <c r="S161"/>
      <c r="T161"/>
    </row>
    <row r="162" spans="6:20" ht="14.4">
      <c r="F162"/>
      <c r="G162"/>
      <c r="H162"/>
      <c r="J162" s="19">
        <v>81.900000000000006</v>
      </c>
      <c r="K162" s="17">
        <f t="shared" si="2"/>
        <v>4.4054989908590239</v>
      </c>
      <c r="R162"/>
      <c r="S162"/>
      <c r="T162"/>
    </row>
    <row r="163" spans="6:20" ht="14.4">
      <c r="F163"/>
      <c r="G163"/>
      <c r="H163"/>
      <c r="J163" s="19">
        <v>79.900000000000006</v>
      </c>
      <c r="K163" s="17">
        <f t="shared" si="2"/>
        <v>4.3807758527722287</v>
      </c>
      <c r="R163"/>
      <c r="S163"/>
      <c r="T163"/>
    </row>
    <row r="164" spans="6:20" ht="14.4">
      <c r="F164"/>
      <c r="G164"/>
      <c r="H164"/>
      <c r="J164" s="19">
        <v>77.900000000000006</v>
      </c>
      <c r="K164" s="17">
        <f t="shared" si="2"/>
        <v>4.3554259528767023</v>
      </c>
      <c r="R164"/>
      <c r="S164"/>
      <c r="T164"/>
    </row>
    <row r="165" spans="6:20" ht="14.4">
      <c r="F165"/>
      <c r="G165"/>
      <c r="H165"/>
      <c r="J165" s="19">
        <v>76.2</v>
      </c>
      <c r="K165" s="17">
        <f t="shared" si="2"/>
        <v>4.3333614626926007</v>
      </c>
      <c r="R165"/>
      <c r="S165"/>
      <c r="T165"/>
    </row>
    <row r="166" spans="6:20" ht="14.4">
      <c r="F166"/>
      <c r="G166"/>
      <c r="H166"/>
      <c r="J166" s="19">
        <v>74.5</v>
      </c>
      <c r="K166" s="17">
        <f t="shared" si="2"/>
        <v>4.3107991253855138</v>
      </c>
      <c r="R166"/>
      <c r="S166"/>
      <c r="T166"/>
    </row>
    <row r="167" spans="6:20" ht="14.4">
      <c r="F167"/>
      <c r="G167"/>
      <c r="H167"/>
      <c r="J167" s="19">
        <v>72.7</v>
      </c>
      <c r="K167" s="17">
        <f t="shared" si="2"/>
        <v>4.2863413845394733</v>
      </c>
      <c r="R167"/>
      <c r="S167"/>
      <c r="T167"/>
    </row>
    <row r="168" spans="6:20" ht="14.4">
      <c r="F168"/>
      <c r="G168"/>
      <c r="H168"/>
      <c r="J168" s="19">
        <v>70.900000000000006</v>
      </c>
      <c r="K168" s="17">
        <f t="shared" si="2"/>
        <v>4.2612704335380815</v>
      </c>
      <c r="R168"/>
      <c r="S168"/>
      <c r="T168"/>
    </row>
    <row r="169" spans="6:20" ht="14.4">
      <c r="F169"/>
      <c r="G169"/>
      <c r="H169"/>
      <c r="J169" s="19">
        <v>69.2</v>
      </c>
      <c r="K169" s="17">
        <f t="shared" si="2"/>
        <v>4.2370008626236242</v>
      </c>
      <c r="R169"/>
      <c r="S169"/>
      <c r="T169"/>
    </row>
    <row r="170" spans="6:20" ht="14.4">
      <c r="J170" s="19">
        <v>67.8</v>
      </c>
      <c r="K170" s="17">
        <f t="shared" si="2"/>
        <v>4.2165621949463494</v>
      </c>
    </row>
    <row r="171" spans="6:20" ht="14.4">
      <c r="J171" s="19">
        <v>66.099999999999994</v>
      </c>
      <c r="K171" s="17">
        <f t="shared" si="2"/>
        <v>4.1911687468576408</v>
      </c>
    </row>
    <row r="172" spans="6:20" ht="14.4">
      <c r="J172" s="19">
        <v>64.7</v>
      </c>
      <c r="K172" s="17">
        <f t="shared" si="2"/>
        <v>4.169761201506855</v>
      </c>
    </row>
    <row r="173" spans="6:20" ht="14.4">
      <c r="J173" s="19">
        <v>63.1</v>
      </c>
      <c r="K173" s="17">
        <f t="shared" si="2"/>
        <v>4.1447207695471677</v>
      </c>
    </row>
    <row r="174" spans="6:20" ht="14.4">
      <c r="J174" s="18">
        <v>61.7</v>
      </c>
      <c r="K174" s="17">
        <f t="shared" si="2"/>
        <v>4.1222839309113422</v>
      </c>
    </row>
    <row r="175" spans="6:20" ht="14.4">
      <c r="J175" s="18">
        <v>60.2</v>
      </c>
      <c r="K175" s="17">
        <f t="shared" ref="K175:K206" si="3">LN(J175)</f>
        <v>4.0976723523147758</v>
      </c>
    </row>
    <row r="176" spans="6:20" ht="14.4">
      <c r="J176" s="18">
        <v>59</v>
      </c>
      <c r="K176" s="17">
        <f t="shared" si="3"/>
        <v>4.0775374439057197</v>
      </c>
    </row>
    <row r="177" spans="10:11" ht="14.4">
      <c r="J177" s="18">
        <v>57.8</v>
      </c>
      <c r="K177" s="17">
        <f t="shared" si="3"/>
        <v>4.0569887756783318</v>
      </c>
    </row>
    <row r="178" spans="10:11" ht="14.4">
      <c r="J178" s="18">
        <v>56.5</v>
      </c>
      <c r="K178" s="17">
        <f t="shared" si="3"/>
        <v>4.0342406381523954</v>
      </c>
    </row>
    <row r="179" spans="10:11" ht="14.4">
      <c r="J179" s="18">
        <v>55.4</v>
      </c>
      <c r="K179" s="17">
        <f t="shared" si="3"/>
        <v>4.014579593753238</v>
      </c>
    </row>
    <row r="180" spans="10:11" ht="14.4">
      <c r="J180" s="18">
        <v>54.1</v>
      </c>
      <c r="K180" s="17">
        <f t="shared" si="3"/>
        <v>3.9908341858524357</v>
      </c>
    </row>
    <row r="181" spans="10:11" ht="14.4">
      <c r="J181" s="18">
        <v>53</v>
      </c>
      <c r="K181" s="17">
        <f t="shared" si="3"/>
        <v>3.970291913552122</v>
      </c>
    </row>
    <row r="182" spans="10:11" ht="14.4">
      <c r="J182" s="18">
        <v>52.1</v>
      </c>
      <c r="K182" s="17">
        <f t="shared" si="3"/>
        <v>3.9531649487593215</v>
      </c>
    </row>
    <row r="183" spans="10:11" ht="14.4">
      <c r="J183" s="18">
        <v>51.1</v>
      </c>
      <c r="K183" s="17">
        <f t="shared" si="3"/>
        <v>3.9337844972096589</v>
      </c>
    </row>
    <row r="184" spans="10:11" ht="14.4">
      <c r="J184" s="18">
        <v>50</v>
      </c>
      <c r="K184" s="17">
        <f t="shared" si="3"/>
        <v>3.912023005428146</v>
      </c>
    </row>
    <row r="185" spans="10:11" ht="14.4">
      <c r="J185" s="18">
        <v>49</v>
      </c>
      <c r="K185" s="17">
        <f t="shared" si="3"/>
        <v>3.8918202981106265</v>
      </c>
    </row>
    <row r="186" spans="10:11" ht="14.4">
      <c r="J186" s="18">
        <v>48.1</v>
      </c>
      <c r="K186" s="17">
        <f t="shared" si="3"/>
        <v>3.8732821771117156</v>
      </c>
    </row>
    <row r="187" spans="10:11" ht="14.4">
      <c r="J187" s="18">
        <v>47.3</v>
      </c>
      <c r="K187" s="17">
        <f t="shared" si="3"/>
        <v>3.8565102954978872</v>
      </c>
    </row>
    <row r="188" spans="10:11" ht="14.4">
      <c r="J188" s="18">
        <v>46.4</v>
      </c>
      <c r="K188" s="17">
        <f t="shared" si="3"/>
        <v>3.8372994592322094</v>
      </c>
    </row>
    <row r="189" spans="10:11" ht="14.4">
      <c r="J189" s="18">
        <v>45.6</v>
      </c>
      <c r="K189" s="17">
        <f t="shared" si="3"/>
        <v>3.8199077165203406</v>
      </c>
    </row>
    <row r="190" spans="10:11" ht="14.4">
      <c r="J190" s="19">
        <v>44.9</v>
      </c>
      <c r="K190" s="17">
        <f t="shared" si="3"/>
        <v>3.8044377947482086</v>
      </c>
    </row>
    <row r="191" spans="10:11" ht="14.4">
      <c r="J191" s="19">
        <v>44</v>
      </c>
      <c r="K191" s="17">
        <f t="shared" si="3"/>
        <v>3.784189633918261</v>
      </c>
    </row>
    <row r="192" spans="10:11" ht="14.4">
      <c r="J192" s="19">
        <v>43.3</v>
      </c>
      <c r="K192" s="17">
        <f t="shared" si="3"/>
        <v>3.7681526350084442</v>
      </c>
    </row>
    <row r="193" spans="10:11" ht="14.4">
      <c r="J193" s="19">
        <v>42.6</v>
      </c>
      <c r="K193" s="17">
        <f t="shared" si="3"/>
        <v>3.751854253275325</v>
      </c>
    </row>
    <row r="194" spans="10:11" ht="14.4">
      <c r="J194" s="19">
        <v>41.9</v>
      </c>
      <c r="K194" s="17">
        <f t="shared" si="3"/>
        <v>3.735285826928092</v>
      </c>
    </row>
    <row r="195" spans="10:11" ht="14.4">
      <c r="J195" s="19">
        <v>41.3</v>
      </c>
      <c r="K195" s="17">
        <f t="shared" si="3"/>
        <v>3.7208624999669868</v>
      </c>
    </row>
    <row r="196" spans="10:11" ht="14.4">
      <c r="J196" s="19">
        <v>40.700000000000003</v>
      </c>
      <c r="K196" s="17">
        <f t="shared" si="3"/>
        <v>3.7062280924485496</v>
      </c>
    </row>
    <row r="197" spans="10:11" ht="14.4">
      <c r="J197" s="19">
        <v>39.9</v>
      </c>
      <c r="K197" s="17">
        <f t="shared" si="3"/>
        <v>3.6863763238958178</v>
      </c>
    </row>
    <row r="198" spans="10:11" ht="14.4">
      <c r="J198" s="19">
        <v>39.299999999999997</v>
      </c>
      <c r="K198" s="17">
        <f t="shared" si="3"/>
        <v>3.6712245188752153</v>
      </c>
    </row>
    <row r="199" spans="10:11" ht="14.4">
      <c r="J199" s="19">
        <v>38.700000000000003</v>
      </c>
      <c r="K199" s="17">
        <f t="shared" si="3"/>
        <v>3.655839600035736</v>
      </c>
    </row>
    <row r="200" spans="10:11" ht="14.4">
      <c r="J200" s="19">
        <v>38.200000000000003</v>
      </c>
      <c r="K200" s="17">
        <f t="shared" si="3"/>
        <v>3.6428355156125294</v>
      </c>
    </row>
    <row r="201" spans="10:11" ht="14.4">
      <c r="J201" s="19">
        <v>37.6</v>
      </c>
      <c r="K201" s="17">
        <f t="shared" si="3"/>
        <v>3.6270040503958487</v>
      </c>
    </row>
    <row r="202" spans="10:11" ht="14.4">
      <c r="J202" s="19">
        <v>37.1</v>
      </c>
      <c r="K202" s="17">
        <f t="shared" si="3"/>
        <v>3.6136169696133895</v>
      </c>
    </row>
    <row r="203" spans="10:11" ht="14.4">
      <c r="J203" s="19">
        <v>36.6</v>
      </c>
      <c r="K203" s="17">
        <f t="shared" si="3"/>
        <v>3.6000482404073204</v>
      </c>
    </row>
    <row r="204" spans="10:11" ht="14.4">
      <c r="J204" s="19">
        <v>36.1</v>
      </c>
      <c r="K204" s="17">
        <f t="shared" si="3"/>
        <v>3.5862928653388351</v>
      </c>
    </row>
    <row r="205" spans="10:11" ht="14.4">
      <c r="J205" s="19">
        <v>35.700000000000003</v>
      </c>
      <c r="K205" s="17">
        <f t="shared" si="3"/>
        <v>3.5751506887855933</v>
      </c>
    </row>
    <row r="206" spans="10:11" ht="14.4">
      <c r="J206" s="19">
        <v>35.200000000000003</v>
      </c>
      <c r="K206" s="17">
        <f t="shared" si="3"/>
        <v>3.5610460826040513</v>
      </c>
    </row>
    <row r="207" spans="10:11" ht="14.4">
      <c r="J207" s="19">
        <v>34.799999999999997</v>
      </c>
      <c r="K207" s="17">
        <f t="shared" ref="K207:K238" si="4">LN(J207)</f>
        <v>3.5496173867804286</v>
      </c>
    </row>
    <row r="208" spans="10:11" ht="14.4">
      <c r="J208" s="19">
        <v>34.4</v>
      </c>
      <c r="K208" s="17">
        <f t="shared" si="4"/>
        <v>3.5380565643793527</v>
      </c>
    </row>
    <row r="209" spans="10:11" ht="14.4">
      <c r="J209" s="19">
        <v>34</v>
      </c>
      <c r="K209" s="17">
        <f t="shared" si="4"/>
        <v>3.5263605246161616</v>
      </c>
    </row>
    <row r="210" spans="10:11" ht="14.4">
      <c r="J210" s="19">
        <v>33.6</v>
      </c>
      <c r="K210" s="17">
        <f t="shared" si="4"/>
        <v>3.5145260669691587</v>
      </c>
    </row>
    <row r="211" spans="10:11" ht="14.4">
      <c r="J211" s="19">
        <v>33.200000000000003</v>
      </c>
      <c r="K211" s="17">
        <f t="shared" si="4"/>
        <v>3.5025498759224432</v>
      </c>
    </row>
    <row r="212" spans="10:11" ht="14.4">
      <c r="J212" s="18">
        <v>32.799999999999997</v>
      </c>
      <c r="K212" s="17">
        <f t="shared" si="4"/>
        <v>3.4904285153900978</v>
      </c>
    </row>
    <row r="213" spans="10:11" ht="14.4">
      <c r="J213" s="18">
        <v>32.5</v>
      </c>
      <c r="K213" s="17">
        <f t="shared" si="4"/>
        <v>3.4812400893356918</v>
      </c>
    </row>
    <row r="214" spans="10:11" ht="14.4">
      <c r="J214" s="18">
        <v>32.200000000000003</v>
      </c>
      <c r="K214" s="17">
        <f t="shared" si="4"/>
        <v>3.4719664525503626</v>
      </c>
    </row>
    <row r="215" spans="10:11" ht="14.4">
      <c r="J215" s="18">
        <v>31.9</v>
      </c>
      <c r="K215" s="17">
        <f t="shared" si="4"/>
        <v>3.4626060097907989</v>
      </c>
    </row>
    <row r="216" spans="10:11" ht="14.4">
      <c r="J216" s="18">
        <v>31.6</v>
      </c>
      <c r="K216" s="17">
        <f t="shared" si="4"/>
        <v>3.4531571205928664</v>
      </c>
    </row>
    <row r="217" spans="10:11" ht="14.4">
      <c r="J217" s="18">
        <v>31.3</v>
      </c>
      <c r="K217" s="17">
        <f t="shared" si="4"/>
        <v>3.4436180975461075</v>
      </c>
    </row>
    <row r="218" spans="10:11" ht="14.4">
      <c r="J218" s="18">
        <v>31</v>
      </c>
      <c r="K218" s="17">
        <f t="shared" si="4"/>
        <v>3.4339872044851463</v>
      </c>
    </row>
    <row r="219" spans="10:11" ht="14.4">
      <c r="J219" s="18">
        <v>30.7</v>
      </c>
      <c r="K219" s="17">
        <f t="shared" si="4"/>
        <v>3.4242626545931514</v>
      </c>
    </row>
    <row r="220" spans="10:11" ht="14.4">
      <c r="J220" s="18">
        <v>30.4</v>
      </c>
      <c r="K220" s="17">
        <f t="shared" si="4"/>
        <v>3.414442608412176</v>
      </c>
    </row>
    <row r="221" spans="10:11" ht="14.4">
      <c r="J221" s="18">
        <v>30.2</v>
      </c>
      <c r="K221" s="17">
        <f t="shared" si="4"/>
        <v>3.4078419243808238</v>
      </c>
    </row>
    <row r="222" spans="10:11" ht="14.4">
      <c r="J222" s="18">
        <v>29.9</v>
      </c>
      <c r="K222" s="17">
        <f t="shared" si="4"/>
        <v>3.3978584803966405</v>
      </c>
    </row>
    <row r="223" spans="10:11" ht="14.4">
      <c r="J223" s="18">
        <v>29.7</v>
      </c>
      <c r="K223" s="17">
        <f t="shared" si="4"/>
        <v>3.3911470458086539</v>
      </c>
    </row>
    <row r="224" spans="10:11" ht="14.4">
      <c r="J224" s="18">
        <v>29.4</v>
      </c>
      <c r="K224" s="17">
        <f t="shared" si="4"/>
        <v>3.380994674344636</v>
      </c>
    </row>
    <row r="225" spans="10:11" ht="14.4">
      <c r="J225" s="18">
        <v>29.2</v>
      </c>
      <c r="K225" s="17">
        <f t="shared" si="4"/>
        <v>3.3741687092742358</v>
      </c>
    </row>
    <row r="226" spans="10:11" ht="14.4">
      <c r="J226" s="18">
        <v>29</v>
      </c>
      <c r="K226" s="17">
        <f t="shared" si="4"/>
        <v>3.3672958299864741</v>
      </c>
    </row>
    <row r="227" spans="10:11" ht="14.4">
      <c r="J227" s="18">
        <v>28.7</v>
      </c>
      <c r="K227" s="17">
        <f t="shared" si="4"/>
        <v>3.3568971227655755</v>
      </c>
    </row>
    <row r="228" spans="10:11" ht="14.4">
      <c r="J228" s="19">
        <v>28.5</v>
      </c>
      <c r="K228" s="17">
        <f t="shared" si="4"/>
        <v>3.3499040872746049</v>
      </c>
    </row>
    <row r="229" spans="10:11" ht="14.4">
      <c r="J229" s="19">
        <v>28.3</v>
      </c>
      <c r="K229" s="17">
        <f t="shared" si="4"/>
        <v>3.3428618046491918</v>
      </c>
    </row>
    <row r="230" spans="10:11" ht="14.4">
      <c r="J230" s="19">
        <v>28.1</v>
      </c>
      <c r="K230" s="17">
        <f t="shared" si="4"/>
        <v>3.3357695763396999</v>
      </c>
    </row>
    <row r="231" spans="10:11" ht="14.4">
      <c r="J231" s="19">
        <v>28</v>
      </c>
      <c r="K231" s="17">
        <f t="shared" si="4"/>
        <v>3.3322045101752038</v>
      </c>
    </row>
    <row r="232" spans="10:11" ht="14.4">
      <c r="J232" s="19">
        <v>27.8</v>
      </c>
      <c r="K232" s="17">
        <f t="shared" si="4"/>
        <v>3.3250360206965914</v>
      </c>
    </row>
    <row r="233" spans="10:11" ht="14.4">
      <c r="J233" s="19">
        <v>27.6</v>
      </c>
      <c r="K233" s="17">
        <f t="shared" si="4"/>
        <v>3.3178157727231046</v>
      </c>
    </row>
    <row r="234" spans="10:11" ht="14.4">
      <c r="J234" s="19">
        <v>27.4</v>
      </c>
      <c r="K234" s="17">
        <f t="shared" si="4"/>
        <v>3.3105430133940246</v>
      </c>
    </row>
    <row r="235" spans="10:11" ht="14.4">
      <c r="J235" s="19">
        <v>27.3</v>
      </c>
      <c r="K235" s="17">
        <f t="shared" si="4"/>
        <v>3.3068867021909143</v>
      </c>
    </row>
    <row r="236" spans="10:11" ht="14.4">
      <c r="J236" s="19">
        <v>27.1</v>
      </c>
      <c r="K236" s="17">
        <f t="shared" si="4"/>
        <v>3.2995337278856551</v>
      </c>
    </row>
    <row r="237" spans="10:11" ht="14.4">
      <c r="J237" s="19">
        <v>26.9</v>
      </c>
      <c r="K237" s="17">
        <f t="shared" si="4"/>
        <v>3.2921262866077932</v>
      </c>
    </row>
    <row r="238" spans="10:11" ht="14.4">
      <c r="J238" s="19">
        <v>26.8</v>
      </c>
      <c r="K238" s="17">
        <f t="shared" si="4"/>
        <v>3.2884018875168111</v>
      </c>
    </row>
    <row r="239" spans="10:11" ht="14.4">
      <c r="J239" s="19">
        <v>26.6</v>
      </c>
      <c r="K239" s="17">
        <f t="shared" ref="K239:K263" si="5">LN(J239)</f>
        <v>3.2809112157876537</v>
      </c>
    </row>
    <row r="240" spans="10:11" ht="14.4">
      <c r="J240" s="19">
        <v>26.5</v>
      </c>
      <c r="K240" s="17">
        <f t="shared" si="5"/>
        <v>3.2771447329921766</v>
      </c>
    </row>
    <row r="241" spans="10:11" ht="14.4">
      <c r="J241" s="19">
        <v>26.4</v>
      </c>
      <c r="K241" s="17">
        <f t="shared" si="5"/>
        <v>3.2733640101522705</v>
      </c>
    </row>
    <row r="242" spans="10:11" ht="14.4">
      <c r="J242" s="19">
        <v>26.2</v>
      </c>
      <c r="K242" s="17">
        <f t="shared" si="5"/>
        <v>3.2657594107670511</v>
      </c>
    </row>
    <row r="243" spans="10:11" ht="14.4">
      <c r="J243" s="19">
        <v>26.1</v>
      </c>
      <c r="K243" s="17">
        <f t="shared" si="5"/>
        <v>3.2619353143286478</v>
      </c>
    </row>
    <row r="244" spans="10:11" ht="14.4">
      <c r="J244" s="19">
        <v>25.9</v>
      </c>
      <c r="K244" s="17">
        <f t="shared" si="5"/>
        <v>3.2542429687054919</v>
      </c>
    </row>
    <row r="245" spans="10:11" ht="14.4">
      <c r="J245" s="19">
        <v>25.8</v>
      </c>
      <c r="K245" s="17">
        <f t="shared" si="5"/>
        <v>3.2503744919275719</v>
      </c>
    </row>
    <row r="246" spans="10:11" ht="14.4">
      <c r="J246" s="19">
        <v>25.7</v>
      </c>
      <c r="K246" s="17">
        <f t="shared" si="5"/>
        <v>3.2464909919011742</v>
      </c>
    </row>
    <row r="247" spans="10:11" ht="14.4">
      <c r="J247" s="19">
        <v>25.6</v>
      </c>
      <c r="K247" s="17">
        <f t="shared" si="5"/>
        <v>3.2425923514855168</v>
      </c>
    </row>
    <row r="248" spans="10:11" ht="14.4">
      <c r="J248" s="19">
        <v>25.5</v>
      </c>
      <c r="K248" s="17">
        <f t="shared" si="5"/>
        <v>3.2386784521643803</v>
      </c>
    </row>
    <row r="249" spans="10:11" ht="14.4">
      <c r="J249" s="19">
        <v>25.4</v>
      </c>
      <c r="K249" s="17">
        <f t="shared" si="5"/>
        <v>3.2347491740244907</v>
      </c>
    </row>
    <row r="250" spans="10:11" ht="14.4">
      <c r="J250" s="18">
        <v>25.3</v>
      </c>
      <c r="K250" s="17">
        <f t="shared" si="5"/>
        <v>3.2308043957334744</v>
      </c>
    </row>
    <row r="251" spans="10:11" ht="14.4">
      <c r="J251" s="18">
        <v>25.2</v>
      </c>
      <c r="K251" s="17">
        <f t="shared" si="5"/>
        <v>3.2268439945173775</v>
      </c>
    </row>
    <row r="252" spans="10:11" ht="14.4">
      <c r="J252" s="18">
        <v>25.1</v>
      </c>
      <c r="K252" s="17">
        <f t="shared" si="5"/>
        <v>3.2228678461377385</v>
      </c>
    </row>
    <row r="253" spans="10:11" ht="14.4">
      <c r="J253" s="18">
        <v>25</v>
      </c>
      <c r="K253" s="17">
        <f t="shared" si="5"/>
        <v>3.2188758248682006</v>
      </c>
    </row>
    <row r="254" spans="10:11" ht="14.4">
      <c r="J254" s="18">
        <v>24.9</v>
      </c>
      <c r="K254" s="17">
        <f t="shared" si="5"/>
        <v>3.2148678034706619</v>
      </c>
    </row>
    <row r="255" spans="10:11" ht="14.4">
      <c r="J255" s="18">
        <v>24.8</v>
      </c>
      <c r="K255" s="17">
        <f t="shared" si="5"/>
        <v>3.2108436531709366</v>
      </c>
    </row>
    <row r="256" spans="10:11" ht="14.4">
      <c r="J256" s="18">
        <v>24.8</v>
      </c>
      <c r="K256" s="17">
        <f t="shared" si="5"/>
        <v>3.2108436531709366</v>
      </c>
    </row>
    <row r="257" spans="10:11" ht="14.4">
      <c r="J257" s="18">
        <v>24.7</v>
      </c>
      <c r="K257" s="17">
        <f t="shared" si="5"/>
        <v>3.2068032436339315</v>
      </c>
    </row>
    <row r="258" spans="10:11" ht="14.4">
      <c r="J258" s="18">
        <v>24.6</v>
      </c>
      <c r="K258" s="17">
        <f t="shared" si="5"/>
        <v>3.202746442938317</v>
      </c>
    </row>
    <row r="259" spans="10:11" ht="14.4">
      <c r="J259" s="18">
        <v>24.6</v>
      </c>
      <c r="K259" s="17">
        <f t="shared" si="5"/>
        <v>3.202746442938317</v>
      </c>
    </row>
    <row r="260" spans="10:11" ht="14.4">
      <c r="J260" s="18">
        <v>24.4</v>
      </c>
      <c r="K260" s="17">
        <f t="shared" si="5"/>
        <v>3.1945831322991562</v>
      </c>
    </row>
    <row r="261" spans="10:11" ht="14.4">
      <c r="J261" s="18">
        <v>24.5</v>
      </c>
      <c r="K261" s="17">
        <f t="shared" si="5"/>
        <v>3.1986731175506815</v>
      </c>
    </row>
    <row r="262" spans="10:11" ht="14.4">
      <c r="J262" s="18">
        <v>24.4</v>
      </c>
      <c r="K262" s="17">
        <f t="shared" si="5"/>
        <v>3.1945831322991562</v>
      </c>
    </row>
    <row r="263" spans="10:11" ht="14.4">
      <c r="J263" s="18">
        <v>24.3</v>
      </c>
      <c r="K263" s="17">
        <f t="shared" si="5"/>
        <v>3.1904763503465028</v>
      </c>
    </row>
  </sheetData>
  <mergeCells count="20">
    <mergeCell ref="R17:T17"/>
    <mergeCell ref="B17:D17"/>
    <mergeCell ref="F17:H17"/>
    <mergeCell ref="B5:E5"/>
    <mergeCell ref="C7:E7"/>
    <mergeCell ref="C8:E8"/>
    <mergeCell ref="N17:P17"/>
    <mergeCell ref="N15:O15"/>
    <mergeCell ref="G15:H15"/>
    <mergeCell ref="D15:F15"/>
    <mergeCell ref="B15:C15"/>
    <mergeCell ref="N13:T13"/>
    <mergeCell ref="Q14:S14"/>
    <mergeCell ref="S15:T15"/>
    <mergeCell ref="P15:R15"/>
    <mergeCell ref="A1:F2"/>
    <mergeCell ref="B14:D14"/>
    <mergeCell ref="N14:P14"/>
    <mergeCell ref="B13:H13"/>
    <mergeCell ref="E14:G14"/>
  </mergeCells>
  <pageMargins left="0.7" right="0.7" top="0.75" bottom="0.75" header="0.3" footer="0.3"/>
  <pageSetup paperSize="9" orientation="portrait" r:id="rId1"/>
  <ignoredErrors>
    <ignoredError sqref="O2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2785B-B6C5-49EF-BCFA-23FFD7E67261}">
  <dimension ref="C2:N123"/>
  <sheetViews>
    <sheetView zoomScale="115" zoomScaleNormal="115" workbookViewId="0">
      <selection activeCell="P13" sqref="P13"/>
    </sheetView>
  </sheetViews>
  <sheetFormatPr defaultRowHeight="14.4"/>
  <sheetData>
    <row r="2" spans="3:14" ht="19.8">
      <c r="C2" s="9" t="s">
        <v>14</v>
      </c>
      <c r="D2" s="8" t="s">
        <v>13</v>
      </c>
      <c r="H2" s="36" t="s">
        <v>7</v>
      </c>
      <c r="I2" s="36"/>
      <c r="J2" s="36"/>
      <c r="K2" s="36"/>
      <c r="L2" s="36"/>
      <c r="M2" s="36"/>
      <c r="N2" s="36"/>
    </row>
    <row r="3" spans="3:14">
      <c r="C3" s="7">
        <v>70</v>
      </c>
      <c r="D3" s="15">
        <v>115.6</v>
      </c>
      <c r="H3" s="34" t="s">
        <v>9</v>
      </c>
      <c r="I3" s="34"/>
      <c r="J3" s="34"/>
      <c r="K3" s="35">
        <v>22.1</v>
      </c>
      <c r="L3" s="35"/>
      <c r="M3" s="35"/>
      <c r="N3" s="11" t="s">
        <v>4</v>
      </c>
    </row>
    <row r="4" spans="3:14">
      <c r="C4" s="7">
        <v>80</v>
      </c>
      <c r="D4" s="15">
        <v>115.3</v>
      </c>
      <c r="E4">
        <f>C4/-LN((D4-$K$3)/($J$4-$K$3))</f>
        <v>24893.311908572385</v>
      </c>
      <c r="F4">
        <v>333</v>
      </c>
      <c r="H4" s="42" t="s">
        <v>10</v>
      </c>
      <c r="I4" s="42"/>
      <c r="J4" s="40">
        <v>115.6</v>
      </c>
      <c r="K4" s="41"/>
      <c r="L4" s="41"/>
      <c r="M4" s="35" t="s">
        <v>4</v>
      </c>
      <c r="N4" s="35"/>
    </row>
    <row r="5" spans="3:14">
      <c r="C5" s="7">
        <v>90</v>
      </c>
      <c r="D5" s="15">
        <v>114.7</v>
      </c>
      <c r="E5">
        <f t="shared" ref="E5:E68" si="0">C5/-LN((D5-$K$3)/($J$4-$K$3))</f>
        <v>9304.9274579032754</v>
      </c>
      <c r="F5">
        <v>333</v>
      </c>
    </row>
    <row r="6" spans="3:14">
      <c r="C6" s="7">
        <v>100</v>
      </c>
      <c r="D6" s="15">
        <v>113.7</v>
      </c>
      <c r="E6">
        <f t="shared" si="0"/>
        <v>4870.8815480756348</v>
      </c>
      <c r="F6">
        <v>333</v>
      </c>
    </row>
    <row r="7" spans="3:14">
      <c r="C7" s="7">
        <v>110</v>
      </c>
      <c r="D7" s="15">
        <v>112.4</v>
      </c>
      <c r="E7">
        <f t="shared" si="0"/>
        <v>3158.7432866730173</v>
      </c>
      <c r="F7">
        <v>333</v>
      </c>
    </row>
    <row r="8" spans="3:14">
      <c r="C8" s="7">
        <v>120</v>
      </c>
      <c r="D8" s="15">
        <v>110.8</v>
      </c>
      <c r="E8">
        <f t="shared" si="0"/>
        <v>2276.9730089246004</v>
      </c>
      <c r="F8">
        <v>333</v>
      </c>
    </row>
    <row r="9" spans="3:14">
      <c r="C9" s="7">
        <v>130</v>
      </c>
      <c r="D9" s="15">
        <v>109.2</v>
      </c>
      <c r="E9">
        <f t="shared" si="0"/>
        <v>1833.4506817034498</v>
      </c>
      <c r="F9">
        <v>333</v>
      </c>
    </row>
    <row r="10" spans="3:14">
      <c r="C10" s="7">
        <v>140</v>
      </c>
      <c r="D10" s="15">
        <v>107.2</v>
      </c>
      <c r="E10">
        <f t="shared" si="0"/>
        <v>1487.2352608202877</v>
      </c>
      <c r="F10">
        <v>333</v>
      </c>
    </row>
    <row r="11" spans="3:14">
      <c r="C11" s="7">
        <v>150</v>
      </c>
      <c r="D11" s="15">
        <v>105.3</v>
      </c>
      <c r="E11">
        <f t="shared" si="0"/>
        <v>1285.19189045285</v>
      </c>
      <c r="F11">
        <v>333</v>
      </c>
    </row>
    <row r="12" spans="3:14">
      <c r="C12" s="13">
        <v>160</v>
      </c>
      <c r="D12" s="16">
        <v>103.2</v>
      </c>
      <c r="E12">
        <f t="shared" si="0"/>
        <v>1124.5552062962697</v>
      </c>
      <c r="F12">
        <v>333</v>
      </c>
    </row>
    <row r="13" spans="3:14">
      <c r="C13" s="13">
        <v>170</v>
      </c>
      <c r="D13" s="16">
        <v>101.2</v>
      </c>
      <c r="E13">
        <f t="shared" si="0"/>
        <v>1016.4511936840833</v>
      </c>
      <c r="F13">
        <v>333</v>
      </c>
    </row>
    <row r="14" spans="3:14">
      <c r="C14" s="13">
        <v>180</v>
      </c>
      <c r="D14" s="16">
        <v>98.9</v>
      </c>
      <c r="E14">
        <f t="shared" si="0"/>
        <v>914.83498171516692</v>
      </c>
      <c r="F14">
        <v>333</v>
      </c>
    </row>
    <row r="15" spans="3:14">
      <c r="C15" s="13">
        <v>190</v>
      </c>
      <c r="D15" s="16">
        <v>96.8</v>
      </c>
      <c r="E15">
        <f t="shared" si="0"/>
        <v>846.39550210494326</v>
      </c>
      <c r="F15">
        <v>333</v>
      </c>
    </row>
    <row r="16" spans="3:14">
      <c r="C16" s="13">
        <v>200</v>
      </c>
      <c r="D16" s="16">
        <v>94.5</v>
      </c>
      <c r="E16">
        <f t="shared" si="0"/>
        <v>781.99797830796592</v>
      </c>
      <c r="F16">
        <v>333</v>
      </c>
    </row>
    <row r="17" spans="3:6">
      <c r="C17" s="13">
        <v>210</v>
      </c>
      <c r="D17" s="16">
        <v>92.4</v>
      </c>
      <c r="E17">
        <f t="shared" si="0"/>
        <v>736.35214048120361</v>
      </c>
      <c r="F17">
        <v>333</v>
      </c>
    </row>
    <row r="18" spans="3:6">
      <c r="C18" s="13">
        <v>220</v>
      </c>
      <c r="D18" s="16">
        <v>90.1</v>
      </c>
      <c r="E18">
        <f t="shared" si="0"/>
        <v>690.83819249745818</v>
      </c>
      <c r="F18">
        <v>333</v>
      </c>
    </row>
    <row r="19" spans="3:6">
      <c r="C19" s="13">
        <v>230</v>
      </c>
      <c r="D19" s="16">
        <v>88.2</v>
      </c>
      <c r="E19">
        <f t="shared" si="0"/>
        <v>663.22043977741464</v>
      </c>
      <c r="F19">
        <v>333</v>
      </c>
    </row>
    <row r="20" spans="3:6">
      <c r="C20" s="13">
        <v>240</v>
      </c>
      <c r="D20" s="16">
        <v>86.1</v>
      </c>
      <c r="E20">
        <f t="shared" si="0"/>
        <v>633.11449504259019</v>
      </c>
      <c r="F20">
        <v>333</v>
      </c>
    </row>
    <row r="21" spans="3:6">
      <c r="C21" s="13">
        <v>250</v>
      </c>
      <c r="D21" s="16">
        <v>84</v>
      </c>
      <c r="E21">
        <f t="shared" si="0"/>
        <v>606.14692637303017</v>
      </c>
      <c r="F21">
        <v>333</v>
      </c>
    </row>
    <row r="22" spans="3:6">
      <c r="C22" s="13">
        <v>260</v>
      </c>
      <c r="D22" s="16">
        <v>81.900000000000006</v>
      </c>
      <c r="E22">
        <f t="shared" si="0"/>
        <v>581.7130336963404</v>
      </c>
      <c r="F22">
        <v>333</v>
      </c>
    </row>
    <row r="23" spans="3:6">
      <c r="C23" s="13">
        <v>270</v>
      </c>
      <c r="D23" s="16">
        <v>79.900000000000006</v>
      </c>
      <c r="E23">
        <f t="shared" si="0"/>
        <v>561.36246840730416</v>
      </c>
      <c r="F23">
        <v>333</v>
      </c>
    </row>
    <row r="24" spans="3:6">
      <c r="C24" s="13">
        <v>280</v>
      </c>
      <c r="D24" s="16">
        <v>77.900000000000006</v>
      </c>
      <c r="E24">
        <f t="shared" si="0"/>
        <v>542.43848157280945</v>
      </c>
      <c r="F24">
        <v>333</v>
      </c>
    </row>
    <row r="25" spans="3:6">
      <c r="C25" s="13">
        <v>290</v>
      </c>
      <c r="D25" s="16">
        <v>76.2</v>
      </c>
      <c r="E25">
        <f t="shared" si="0"/>
        <v>530.0412285544412</v>
      </c>
      <c r="F25">
        <v>333</v>
      </c>
    </row>
    <row r="26" spans="3:6">
      <c r="C26" s="13">
        <v>300</v>
      </c>
      <c r="D26" s="16">
        <v>74.5</v>
      </c>
      <c r="E26">
        <f t="shared" si="0"/>
        <v>518.08564008606606</v>
      </c>
      <c r="F26">
        <v>333</v>
      </c>
    </row>
    <row r="27" spans="3:6">
      <c r="C27" s="13">
        <v>310</v>
      </c>
      <c r="D27" s="16">
        <v>72.7</v>
      </c>
      <c r="E27">
        <f t="shared" si="0"/>
        <v>504.87788583620352</v>
      </c>
      <c r="F27">
        <v>333</v>
      </c>
    </row>
    <row r="28" spans="3:6">
      <c r="C28" s="13">
        <v>320</v>
      </c>
      <c r="D28" s="16">
        <v>70.900000000000006</v>
      </c>
      <c r="E28">
        <f t="shared" si="0"/>
        <v>492.13270246010143</v>
      </c>
      <c r="F28">
        <v>333</v>
      </c>
    </row>
    <row r="29" spans="3:6">
      <c r="C29" s="13">
        <v>330</v>
      </c>
      <c r="D29" s="16">
        <v>69.2</v>
      </c>
      <c r="E29">
        <f t="shared" si="0"/>
        <v>481.26814311658256</v>
      </c>
      <c r="F29">
        <v>333</v>
      </c>
    </row>
    <row r="30" spans="3:6">
      <c r="C30" s="13">
        <v>340</v>
      </c>
      <c r="D30" s="16">
        <v>67.8</v>
      </c>
      <c r="E30">
        <f t="shared" si="0"/>
        <v>474.95112091194187</v>
      </c>
      <c r="F30">
        <v>333</v>
      </c>
    </row>
    <row r="31" spans="3:6">
      <c r="C31" s="13">
        <v>350</v>
      </c>
      <c r="D31" s="16">
        <v>66.099999999999994</v>
      </c>
      <c r="E31">
        <f t="shared" si="0"/>
        <v>464.33151107081977</v>
      </c>
      <c r="F31">
        <v>333</v>
      </c>
    </row>
    <row r="32" spans="3:6">
      <c r="C32" s="13">
        <v>360</v>
      </c>
      <c r="D32" s="16">
        <v>64.7</v>
      </c>
      <c r="E32">
        <f t="shared" si="0"/>
        <v>457.95281836415165</v>
      </c>
      <c r="F32">
        <v>333</v>
      </c>
    </row>
    <row r="33" spans="3:6">
      <c r="C33" s="13">
        <v>370</v>
      </c>
      <c r="D33" s="16">
        <v>63.1</v>
      </c>
      <c r="E33">
        <f t="shared" si="0"/>
        <v>448.81704404299302</v>
      </c>
      <c r="F33">
        <v>333</v>
      </c>
    </row>
    <row r="34" spans="3:6">
      <c r="C34" s="7">
        <v>380</v>
      </c>
      <c r="D34" s="15">
        <v>61.7</v>
      </c>
      <c r="E34">
        <f t="shared" si="0"/>
        <v>442.30672275195479</v>
      </c>
      <c r="F34">
        <v>333</v>
      </c>
    </row>
    <row r="35" spans="3:6">
      <c r="C35" s="7">
        <v>390</v>
      </c>
      <c r="D35" s="15">
        <v>60.2</v>
      </c>
      <c r="E35">
        <f t="shared" si="0"/>
        <v>434.4207588873403</v>
      </c>
      <c r="F35">
        <v>333</v>
      </c>
    </row>
    <row r="36" spans="3:6">
      <c r="C36" s="7">
        <v>400</v>
      </c>
      <c r="D36" s="15">
        <v>59</v>
      </c>
      <c r="E36">
        <f t="shared" si="0"/>
        <v>430.22323137285019</v>
      </c>
      <c r="F36">
        <v>333</v>
      </c>
    </row>
    <row r="37" spans="3:6">
      <c r="C37" s="7">
        <v>410</v>
      </c>
      <c r="D37" s="15">
        <v>57.8</v>
      </c>
      <c r="E37">
        <f t="shared" si="0"/>
        <v>425.8365427065894</v>
      </c>
      <c r="F37">
        <v>333</v>
      </c>
    </row>
    <row r="38" spans="3:6">
      <c r="C38" s="7">
        <v>420</v>
      </c>
      <c r="D38" s="15">
        <v>56.5</v>
      </c>
      <c r="E38">
        <f t="shared" si="0"/>
        <v>420.03995759666839</v>
      </c>
      <c r="F38">
        <v>333</v>
      </c>
    </row>
    <row r="39" spans="3:6">
      <c r="C39" s="7">
        <v>430</v>
      </c>
      <c r="D39" s="15">
        <v>55.4</v>
      </c>
      <c r="E39">
        <f t="shared" si="0"/>
        <v>416.5036009430176</v>
      </c>
      <c r="F39">
        <v>333</v>
      </c>
    </row>
    <row r="40" spans="3:6">
      <c r="C40" s="7">
        <v>440</v>
      </c>
      <c r="D40" s="15">
        <v>54.1</v>
      </c>
      <c r="E40">
        <f t="shared" si="0"/>
        <v>410.36142700857135</v>
      </c>
      <c r="F40">
        <v>333</v>
      </c>
    </row>
    <row r="41" spans="3:6">
      <c r="C41" s="7">
        <v>450</v>
      </c>
      <c r="D41" s="15">
        <v>53</v>
      </c>
      <c r="E41">
        <f t="shared" si="0"/>
        <v>406.42870780124343</v>
      </c>
      <c r="F41">
        <v>333</v>
      </c>
    </row>
    <row r="42" spans="3:6">
      <c r="C42" s="7">
        <v>460</v>
      </c>
      <c r="D42" s="15">
        <v>52.1</v>
      </c>
      <c r="E42">
        <f t="shared" si="0"/>
        <v>404.65741164618129</v>
      </c>
      <c r="F42">
        <v>333</v>
      </c>
    </row>
    <row r="43" spans="3:6">
      <c r="C43" s="7">
        <v>470</v>
      </c>
      <c r="D43" s="15">
        <v>51.1</v>
      </c>
      <c r="E43">
        <f t="shared" si="0"/>
        <v>401.48100146394552</v>
      </c>
      <c r="F43">
        <v>333</v>
      </c>
    </row>
    <row r="44" spans="3:6">
      <c r="C44" s="7">
        <v>480</v>
      </c>
      <c r="D44" s="15">
        <v>50</v>
      </c>
      <c r="E44">
        <f t="shared" si="0"/>
        <v>396.91243553966484</v>
      </c>
      <c r="F44">
        <v>333</v>
      </c>
    </row>
    <row r="45" spans="3:6">
      <c r="C45" s="7">
        <v>490</v>
      </c>
      <c r="D45" s="15">
        <v>49</v>
      </c>
      <c r="E45">
        <f t="shared" si="0"/>
        <v>393.31046336521001</v>
      </c>
      <c r="F45">
        <v>333</v>
      </c>
    </row>
    <row r="46" spans="3:6">
      <c r="C46" s="7">
        <v>500</v>
      </c>
      <c r="D46" s="15">
        <v>48.1</v>
      </c>
      <c r="E46">
        <f t="shared" si="0"/>
        <v>390.66623412722572</v>
      </c>
      <c r="F46">
        <v>333</v>
      </c>
    </row>
    <row r="47" spans="3:6">
      <c r="C47" s="7">
        <v>510</v>
      </c>
      <c r="D47" s="15">
        <v>47.3</v>
      </c>
      <c r="E47">
        <f t="shared" si="0"/>
        <v>388.98117266190729</v>
      </c>
      <c r="F47">
        <v>333</v>
      </c>
    </row>
    <row r="48" spans="3:6">
      <c r="C48" s="7">
        <v>520</v>
      </c>
      <c r="D48" s="15">
        <v>46.4</v>
      </c>
      <c r="E48">
        <f t="shared" si="0"/>
        <v>385.90408563528513</v>
      </c>
      <c r="F48">
        <v>333</v>
      </c>
    </row>
    <row r="49" spans="3:6">
      <c r="C49" s="7">
        <v>530</v>
      </c>
      <c r="D49" s="15">
        <v>45.6</v>
      </c>
      <c r="E49">
        <f t="shared" si="0"/>
        <v>383.79070385598936</v>
      </c>
      <c r="F49">
        <v>333</v>
      </c>
    </row>
    <row r="50" spans="3:6">
      <c r="C50" s="13">
        <v>540</v>
      </c>
      <c r="D50" s="16">
        <v>44.9</v>
      </c>
      <c r="E50">
        <f t="shared" si="0"/>
        <v>382.65281709507104</v>
      </c>
      <c r="F50">
        <v>333</v>
      </c>
    </row>
    <row r="51" spans="3:6">
      <c r="C51" s="13">
        <v>550</v>
      </c>
      <c r="D51" s="16">
        <v>44</v>
      </c>
      <c r="E51">
        <f t="shared" si="0"/>
        <v>378.92493910331882</v>
      </c>
      <c r="F51">
        <v>333</v>
      </c>
    </row>
    <row r="52" spans="3:6">
      <c r="C52" s="13">
        <v>560</v>
      </c>
      <c r="D52" s="16">
        <v>43.3</v>
      </c>
      <c r="E52">
        <f t="shared" si="0"/>
        <v>377.36859747948904</v>
      </c>
      <c r="F52">
        <v>333</v>
      </c>
    </row>
    <row r="53" spans="3:6">
      <c r="C53" s="13">
        <v>570</v>
      </c>
      <c r="D53" s="16">
        <v>42.6</v>
      </c>
      <c r="E53">
        <f t="shared" si="0"/>
        <v>375.60874559729973</v>
      </c>
      <c r="F53">
        <v>333</v>
      </c>
    </row>
    <row r="54" spans="3:6">
      <c r="C54" s="13">
        <v>580</v>
      </c>
      <c r="D54" s="16">
        <v>41.9</v>
      </c>
      <c r="E54">
        <f t="shared" si="0"/>
        <v>373.64405091047507</v>
      </c>
      <c r="F54">
        <v>333</v>
      </c>
    </row>
    <row r="55" spans="3:6">
      <c r="C55" s="13">
        <v>590</v>
      </c>
      <c r="D55" s="16">
        <v>41.3</v>
      </c>
      <c r="E55">
        <f t="shared" si="0"/>
        <v>372.69799986808704</v>
      </c>
      <c r="F55">
        <v>333</v>
      </c>
    </row>
    <row r="56" spans="3:6">
      <c r="C56" s="13">
        <v>600</v>
      </c>
      <c r="D56" s="16">
        <v>40.700000000000003</v>
      </c>
      <c r="E56">
        <f t="shared" si="0"/>
        <v>371.56307509463505</v>
      </c>
      <c r="F56">
        <v>333</v>
      </c>
    </row>
    <row r="57" spans="3:6">
      <c r="C57" s="13">
        <v>610</v>
      </c>
      <c r="D57" s="16">
        <v>39.9</v>
      </c>
      <c r="E57">
        <f t="shared" si="0"/>
        <v>367.74391985104074</v>
      </c>
      <c r="F57">
        <v>333</v>
      </c>
    </row>
    <row r="58" spans="3:6">
      <c r="C58" s="13">
        <v>620</v>
      </c>
      <c r="D58" s="16">
        <v>39.299999999999997</v>
      </c>
      <c r="E58">
        <f t="shared" si="0"/>
        <v>366.20256246319354</v>
      </c>
      <c r="F58">
        <v>333</v>
      </c>
    </row>
    <row r="59" spans="3:6">
      <c r="C59" s="13">
        <v>630</v>
      </c>
      <c r="D59" s="16">
        <v>38.700000000000003</v>
      </c>
      <c r="E59">
        <f t="shared" si="0"/>
        <v>364.46548507820211</v>
      </c>
      <c r="F59">
        <v>333</v>
      </c>
    </row>
    <row r="60" spans="3:6">
      <c r="C60" s="13">
        <v>640</v>
      </c>
      <c r="D60" s="16">
        <v>38.200000000000003</v>
      </c>
      <c r="E60">
        <f t="shared" si="0"/>
        <v>363.81368884596822</v>
      </c>
      <c r="F60">
        <v>333</v>
      </c>
    </row>
    <row r="61" spans="3:6">
      <c r="C61" s="13">
        <v>650</v>
      </c>
      <c r="D61" s="16">
        <v>37.6</v>
      </c>
      <c r="E61">
        <f t="shared" si="0"/>
        <v>361.68953056043011</v>
      </c>
      <c r="F61">
        <v>333</v>
      </c>
    </row>
    <row r="62" spans="3:6">
      <c r="C62" s="13">
        <v>660</v>
      </c>
      <c r="D62" s="16">
        <v>37.1</v>
      </c>
      <c r="E62">
        <f t="shared" si="0"/>
        <v>360.67323228964995</v>
      </c>
      <c r="F62">
        <v>333</v>
      </c>
    </row>
    <row r="63" spans="3:6">
      <c r="C63" s="13">
        <v>670</v>
      </c>
      <c r="D63" s="16">
        <v>36.6</v>
      </c>
      <c r="E63">
        <f t="shared" si="0"/>
        <v>359.47816471730789</v>
      </c>
      <c r="F63">
        <v>333</v>
      </c>
    </row>
    <row r="64" spans="3:6">
      <c r="C64" s="13">
        <v>680</v>
      </c>
      <c r="D64" s="16">
        <v>36.1</v>
      </c>
      <c r="E64">
        <f t="shared" si="0"/>
        <v>358.10128463470295</v>
      </c>
      <c r="F64">
        <v>333</v>
      </c>
    </row>
    <row r="65" spans="3:6">
      <c r="C65" s="13">
        <v>690</v>
      </c>
      <c r="D65" s="16">
        <v>35.700000000000003</v>
      </c>
      <c r="E65">
        <f t="shared" si="0"/>
        <v>357.90393215694326</v>
      </c>
      <c r="F65">
        <v>333</v>
      </c>
    </row>
    <row r="66" spans="3:6">
      <c r="C66" s="13">
        <v>700</v>
      </c>
      <c r="D66" s="16">
        <v>35.200000000000003</v>
      </c>
      <c r="E66">
        <f t="shared" si="0"/>
        <v>356.17080050293237</v>
      </c>
      <c r="F66">
        <v>333</v>
      </c>
    </row>
    <row r="67" spans="3:6">
      <c r="C67" s="13">
        <v>710</v>
      </c>
      <c r="D67" s="16">
        <v>34.799999999999997</v>
      </c>
      <c r="E67">
        <f t="shared" si="0"/>
        <v>355.64737730470205</v>
      </c>
      <c r="F67">
        <v>333</v>
      </c>
    </row>
    <row r="68" spans="3:6">
      <c r="C68" s="13">
        <v>720</v>
      </c>
      <c r="D68" s="16">
        <v>34.4</v>
      </c>
      <c r="E68">
        <f t="shared" si="0"/>
        <v>354.96619354218018</v>
      </c>
      <c r="F68">
        <v>333</v>
      </c>
    </row>
    <row r="69" spans="3:6">
      <c r="C69" s="13">
        <v>730</v>
      </c>
      <c r="D69" s="16">
        <v>34</v>
      </c>
      <c r="E69">
        <f t="shared" ref="E69:E123" si="1">C69/-LN((D69-$K$3)/($J$4-$K$3))</f>
        <v>354.12430500134576</v>
      </c>
      <c r="F69">
        <v>333</v>
      </c>
    </row>
    <row r="70" spans="3:6">
      <c r="C70" s="13">
        <v>740</v>
      </c>
      <c r="D70" s="16">
        <v>33.6</v>
      </c>
      <c r="E70">
        <f t="shared" si="1"/>
        <v>353.11839796157693</v>
      </c>
      <c r="F70">
        <v>333</v>
      </c>
    </row>
    <row r="71" spans="3:6">
      <c r="C71" s="13">
        <v>750</v>
      </c>
      <c r="D71" s="16">
        <v>33.200000000000003</v>
      </c>
      <c r="E71">
        <f t="shared" si="1"/>
        <v>351.94474587260061</v>
      </c>
      <c r="F71">
        <v>333</v>
      </c>
    </row>
    <row r="72" spans="3:6">
      <c r="C72" s="7">
        <v>760</v>
      </c>
      <c r="D72" s="15">
        <v>32.799999999999997</v>
      </c>
      <c r="E72">
        <f t="shared" si="1"/>
        <v>350.59915865138998</v>
      </c>
      <c r="F72">
        <v>333</v>
      </c>
    </row>
    <row r="73" spans="3:6">
      <c r="C73" s="7">
        <v>770</v>
      </c>
      <c r="D73" s="15">
        <v>32.5</v>
      </c>
      <c r="E73">
        <f t="shared" si="1"/>
        <v>350.61267490790243</v>
      </c>
      <c r="F73">
        <v>333</v>
      </c>
    </row>
    <row r="74" spans="3:6">
      <c r="C74" s="7">
        <v>780</v>
      </c>
      <c r="D74" s="15">
        <v>32.200000000000003</v>
      </c>
      <c r="E74">
        <f t="shared" si="1"/>
        <v>350.49468984241344</v>
      </c>
      <c r="F74">
        <v>333</v>
      </c>
    </row>
    <row r="75" spans="3:6">
      <c r="C75" s="7">
        <v>790</v>
      </c>
      <c r="D75" s="15">
        <v>31.9</v>
      </c>
      <c r="E75">
        <f t="shared" si="1"/>
        <v>350.24265710550452</v>
      </c>
      <c r="F75">
        <v>333</v>
      </c>
    </row>
    <row r="76" spans="3:6">
      <c r="C76" s="7">
        <v>800</v>
      </c>
      <c r="D76" s="15">
        <v>31.6</v>
      </c>
      <c r="E76">
        <f t="shared" si="1"/>
        <v>349.85377284705226</v>
      </c>
      <c r="F76">
        <v>333</v>
      </c>
    </row>
    <row r="77" spans="3:6">
      <c r="C77" s="7">
        <v>810</v>
      </c>
      <c r="D77" s="15">
        <v>31.3</v>
      </c>
      <c r="E77">
        <f t="shared" si="1"/>
        <v>349.32494752961838</v>
      </c>
      <c r="F77">
        <v>333</v>
      </c>
    </row>
    <row r="78" spans="3:6">
      <c r="C78" s="7">
        <v>820</v>
      </c>
      <c r="D78" s="15">
        <v>31</v>
      </c>
      <c r="E78">
        <f t="shared" si="1"/>
        <v>348.65277343527913</v>
      </c>
      <c r="F78">
        <v>333</v>
      </c>
    </row>
    <row r="79" spans="3:6">
      <c r="C79" s="7">
        <v>830</v>
      </c>
      <c r="D79" s="15">
        <v>30.7</v>
      </c>
      <c r="E79">
        <f t="shared" si="1"/>
        <v>347.83348704050286</v>
      </c>
      <c r="F79">
        <v>333</v>
      </c>
    </row>
    <row r="80" spans="3:6">
      <c r="C80" s="7">
        <v>840</v>
      </c>
      <c r="D80" s="15">
        <v>30.4</v>
      </c>
      <c r="E80">
        <f t="shared" si="1"/>
        <v>346.86292524009252</v>
      </c>
      <c r="F80">
        <v>333</v>
      </c>
    </row>
    <row r="81" spans="3:6">
      <c r="C81" s="7">
        <v>850</v>
      </c>
      <c r="D81" s="15">
        <v>30.2</v>
      </c>
      <c r="E81">
        <f t="shared" si="1"/>
        <v>347.4922988841974</v>
      </c>
      <c r="F81">
        <v>333</v>
      </c>
    </row>
    <row r="82" spans="3:6">
      <c r="C82" s="7">
        <v>860</v>
      </c>
      <c r="D82" s="15">
        <v>29.9</v>
      </c>
      <c r="E82">
        <f t="shared" si="1"/>
        <v>346.23840321776794</v>
      </c>
      <c r="F82">
        <v>333</v>
      </c>
    </row>
    <row r="83" spans="3:6">
      <c r="C83" s="7">
        <v>870</v>
      </c>
      <c r="D83" s="15">
        <v>29.7</v>
      </c>
      <c r="E83">
        <f t="shared" si="1"/>
        <v>346.63934503660113</v>
      </c>
      <c r="F83">
        <v>333</v>
      </c>
    </row>
    <row r="84" spans="3:6">
      <c r="C84" s="7">
        <v>880</v>
      </c>
      <c r="D84" s="15">
        <v>29.4</v>
      </c>
      <c r="E84">
        <f t="shared" si="1"/>
        <v>345.08625375683079</v>
      </c>
      <c r="F84">
        <v>333</v>
      </c>
    </row>
    <row r="85" spans="3:6">
      <c r="C85" s="7">
        <v>890</v>
      </c>
      <c r="D85" s="15">
        <v>29.2</v>
      </c>
      <c r="E85">
        <f t="shared" si="1"/>
        <v>345.24671756163269</v>
      </c>
      <c r="F85">
        <v>333</v>
      </c>
    </row>
    <row r="86" spans="3:6">
      <c r="C86" s="7">
        <v>900</v>
      </c>
      <c r="D86" s="15">
        <v>29</v>
      </c>
      <c r="E86">
        <f t="shared" si="1"/>
        <v>345.2985648908417</v>
      </c>
      <c r="F86">
        <v>333</v>
      </c>
    </row>
    <row r="87" spans="3:6">
      <c r="C87" s="7">
        <v>910</v>
      </c>
      <c r="D87" s="15">
        <v>28.7</v>
      </c>
      <c r="E87">
        <f t="shared" si="1"/>
        <v>343.28070439261978</v>
      </c>
      <c r="F87">
        <v>333</v>
      </c>
    </row>
    <row r="88" spans="3:6">
      <c r="C88" s="13">
        <v>920</v>
      </c>
      <c r="D88" s="16">
        <v>28.5</v>
      </c>
      <c r="E88">
        <f t="shared" si="1"/>
        <v>343.07064199149795</v>
      </c>
      <c r="F88">
        <v>333</v>
      </c>
    </row>
    <row r="89" spans="3:6">
      <c r="C89" s="13">
        <v>930</v>
      </c>
      <c r="D89" s="16">
        <v>28.3</v>
      </c>
      <c r="E89">
        <f t="shared" si="1"/>
        <v>342.74188754294511</v>
      </c>
      <c r="F89">
        <v>333</v>
      </c>
    </row>
    <row r="90" spans="3:6">
      <c r="C90" s="13">
        <v>940</v>
      </c>
      <c r="D90" s="16">
        <v>28.1</v>
      </c>
      <c r="E90">
        <f t="shared" si="1"/>
        <v>342.29092079636115</v>
      </c>
      <c r="F90">
        <v>333</v>
      </c>
    </row>
    <row r="91" spans="3:6">
      <c r="C91" s="13">
        <v>950</v>
      </c>
      <c r="D91" s="16">
        <v>28</v>
      </c>
      <c r="E91">
        <f t="shared" si="1"/>
        <v>343.82804060462394</v>
      </c>
      <c r="F91">
        <v>333</v>
      </c>
    </row>
    <row r="92" spans="3:6">
      <c r="C92" s="13">
        <v>960</v>
      </c>
      <c r="D92" s="16">
        <v>27.8</v>
      </c>
      <c r="E92">
        <f t="shared" si="1"/>
        <v>343.16412014259942</v>
      </c>
      <c r="F92">
        <v>333</v>
      </c>
    </row>
    <row r="93" spans="3:6">
      <c r="C93" s="13">
        <v>970</v>
      </c>
      <c r="D93" s="16">
        <v>27.6</v>
      </c>
      <c r="E93">
        <f t="shared" si="1"/>
        <v>342.36744014881833</v>
      </c>
      <c r="F93">
        <v>333</v>
      </c>
    </row>
    <row r="94" spans="3:6">
      <c r="C94" s="13">
        <v>980</v>
      </c>
      <c r="D94" s="16">
        <v>27.4</v>
      </c>
      <c r="E94">
        <f t="shared" si="1"/>
        <v>341.43312395597769</v>
      </c>
      <c r="F94">
        <v>333</v>
      </c>
    </row>
    <row r="95" spans="3:6">
      <c r="C95" s="13">
        <v>990</v>
      </c>
      <c r="D95" s="16">
        <v>27.3</v>
      </c>
      <c r="E95">
        <f t="shared" si="1"/>
        <v>342.64321355699724</v>
      </c>
      <c r="F95">
        <v>333</v>
      </c>
    </row>
    <row r="96" spans="3:6">
      <c r="C96" s="13">
        <v>1000</v>
      </c>
      <c r="D96" s="16">
        <v>27.1</v>
      </c>
      <c r="E96">
        <f t="shared" si="1"/>
        <v>341.46900028371465</v>
      </c>
      <c r="F96">
        <v>333</v>
      </c>
    </row>
    <row r="97" spans="3:6">
      <c r="C97" s="13">
        <v>1010</v>
      </c>
      <c r="D97" s="16">
        <v>26.9</v>
      </c>
      <c r="E97">
        <f t="shared" si="1"/>
        <v>340.14229524584243</v>
      </c>
      <c r="F97">
        <v>333</v>
      </c>
    </row>
    <row r="98" spans="3:6">
      <c r="C98" s="13">
        <v>1020</v>
      </c>
      <c r="D98" s="16">
        <v>26.8</v>
      </c>
      <c r="E98">
        <f t="shared" si="1"/>
        <v>341.09161509963138</v>
      </c>
      <c r="F98">
        <v>333</v>
      </c>
    </row>
    <row r="99" spans="3:6">
      <c r="C99" s="13">
        <v>1030</v>
      </c>
      <c r="D99" s="16">
        <v>26.6</v>
      </c>
      <c r="E99">
        <f t="shared" si="1"/>
        <v>339.49880304703856</v>
      </c>
      <c r="F99">
        <v>333</v>
      </c>
    </row>
    <row r="100" spans="3:6">
      <c r="C100" s="13">
        <v>1040</v>
      </c>
      <c r="D100" s="16">
        <v>26.5</v>
      </c>
      <c r="E100">
        <f t="shared" si="1"/>
        <v>340.27439713448564</v>
      </c>
      <c r="F100">
        <v>333</v>
      </c>
    </row>
    <row r="101" spans="3:6">
      <c r="C101" s="13">
        <v>1050</v>
      </c>
      <c r="D101" s="16">
        <v>26.4</v>
      </c>
      <c r="E101">
        <f t="shared" si="1"/>
        <v>340.98144832433098</v>
      </c>
      <c r="F101">
        <v>333</v>
      </c>
    </row>
    <row r="102" spans="3:6">
      <c r="C102" s="13">
        <v>1060</v>
      </c>
      <c r="D102" s="16">
        <v>26.2</v>
      </c>
      <c r="E102">
        <f t="shared" si="1"/>
        <v>338.9858192586363</v>
      </c>
      <c r="F102">
        <v>333</v>
      </c>
    </row>
    <row r="103" spans="3:6">
      <c r="C103" s="13">
        <v>1070</v>
      </c>
      <c r="D103" s="16">
        <v>26.1</v>
      </c>
      <c r="E103">
        <f t="shared" si="1"/>
        <v>339.50286450883192</v>
      </c>
      <c r="F103">
        <v>333</v>
      </c>
    </row>
    <row r="104" spans="3:6">
      <c r="C104" s="13">
        <v>1080</v>
      </c>
      <c r="D104" s="16">
        <v>25.9</v>
      </c>
      <c r="E104">
        <f t="shared" si="1"/>
        <v>337.18806210130737</v>
      </c>
      <c r="F104">
        <v>333</v>
      </c>
    </row>
    <row r="105" spans="3:6">
      <c r="C105" s="13">
        <v>1090</v>
      </c>
      <c r="D105" s="16">
        <v>25.8</v>
      </c>
      <c r="E105">
        <f t="shared" si="1"/>
        <v>337.50010585814482</v>
      </c>
      <c r="F105">
        <v>333</v>
      </c>
    </row>
    <row r="106" spans="3:6">
      <c r="C106" s="13">
        <v>1100</v>
      </c>
      <c r="D106" s="16">
        <v>25.7</v>
      </c>
      <c r="E106">
        <f t="shared" si="1"/>
        <v>337.73125014234603</v>
      </c>
      <c r="F106">
        <v>333</v>
      </c>
    </row>
    <row r="107" spans="3:6">
      <c r="C107" s="13">
        <v>1110</v>
      </c>
      <c r="D107" s="16">
        <v>25.6</v>
      </c>
      <c r="E107">
        <f t="shared" si="1"/>
        <v>337.87912994601498</v>
      </c>
      <c r="F107">
        <v>333</v>
      </c>
    </row>
    <row r="108" spans="3:6">
      <c r="C108" s="13">
        <v>1120</v>
      </c>
      <c r="D108" s="16">
        <v>25.5</v>
      </c>
      <c r="E108">
        <f t="shared" si="1"/>
        <v>337.94120137522782</v>
      </c>
      <c r="F108">
        <v>333</v>
      </c>
    </row>
    <row r="109" spans="3:6">
      <c r="C109" s="13">
        <v>1130</v>
      </c>
      <c r="D109" s="16">
        <v>25.4</v>
      </c>
      <c r="E109">
        <f t="shared" si="1"/>
        <v>337.91472254759884</v>
      </c>
      <c r="F109">
        <v>333</v>
      </c>
    </row>
    <row r="110" spans="3:6">
      <c r="C110" s="7">
        <v>1140</v>
      </c>
      <c r="D110" s="15">
        <v>25.3</v>
      </c>
      <c r="E110">
        <f t="shared" si="1"/>
        <v>337.79673177870058</v>
      </c>
      <c r="F110">
        <v>333</v>
      </c>
    </row>
    <row r="111" spans="3:6">
      <c r="C111" s="7">
        <v>1150</v>
      </c>
      <c r="D111" s="15">
        <v>25.2</v>
      </c>
      <c r="E111">
        <f t="shared" si="1"/>
        <v>337.58402257278209</v>
      </c>
      <c r="F111">
        <v>333</v>
      </c>
    </row>
    <row r="112" spans="3:6">
      <c r="C112" s="7">
        <v>1160</v>
      </c>
      <c r="D112" s="15">
        <v>25.1</v>
      </c>
      <c r="E112">
        <f t="shared" si="1"/>
        <v>337.27311482770136</v>
      </c>
      <c r="F112">
        <v>333</v>
      </c>
    </row>
    <row r="113" spans="3:6">
      <c r="C113" s="7">
        <v>1170</v>
      </c>
      <c r="D113" s="15">
        <v>25</v>
      </c>
      <c r="E113">
        <f t="shared" si="1"/>
        <v>336.86022153110241</v>
      </c>
      <c r="F113">
        <v>333</v>
      </c>
    </row>
    <row r="114" spans="3:6">
      <c r="C114" s="7">
        <v>1180</v>
      </c>
      <c r="D114" s="15">
        <v>24.9</v>
      </c>
      <c r="E114">
        <f t="shared" si="1"/>
        <v>336.34121005630226</v>
      </c>
      <c r="F114">
        <v>333</v>
      </c>
    </row>
    <row r="115" spans="3:6">
      <c r="C115" s="7">
        <v>1190</v>
      </c>
      <c r="D115" s="15">
        <v>24.8</v>
      </c>
      <c r="E115">
        <f t="shared" si="1"/>
        <v>335.71155695087396</v>
      </c>
      <c r="F115">
        <v>333</v>
      </c>
    </row>
    <row r="116" spans="3:6">
      <c r="C116" s="7">
        <v>1200</v>
      </c>
      <c r="D116" s="15">
        <v>24.8</v>
      </c>
      <c r="E116">
        <f t="shared" si="1"/>
        <v>338.53266247146951</v>
      </c>
      <c r="F116">
        <v>333</v>
      </c>
    </row>
    <row r="117" spans="3:6">
      <c r="C117" s="7">
        <v>1210</v>
      </c>
      <c r="D117" s="15">
        <v>24.7</v>
      </c>
      <c r="E117">
        <f t="shared" si="1"/>
        <v>337.7576806234751</v>
      </c>
      <c r="F117">
        <v>333</v>
      </c>
    </row>
    <row r="118" spans="3:6">
      <c r="C118" s="7">
        <v>1220</v>
      </c>
      <c r="D118" s="15">
        <v>24.6</v>
      </c>
      <c r="E118">
        <f t="shared" si="1"/>
        <v>336.86110625985685</v>
      </c>
      <c r="F118">
        <v>333</v>
      </c>
    </row>
    <row r="119" spans="3:6">
      <c r="C119" s="7">
        <v>1230</v>
      </c>
      <c r="D119" s="15">
        <v>24.6</v>
      </c>
      <c r="E119">
        <f t="shared" si="1"/>
        <v>339.62226286854417</v>
      </c>
      <c r="F119">
        <v>333</v>
      </c>
    </row>
    <row r="120" spans="3:6">
      <c r="C120" s="7">
        <v>1240</v>
      </c>
      <c r="D120" s="15">
        <v>24.4</v>
      </c>
      <c r="E120">
        <f t="shared" si="1"/>
        <v>334.67813545543055</v>
      </c>
      <c r="F120">
        <v>333</v>
      </c>
    </row>
    <row r="121" spans="3:6">
      <c r="C121" s="7">
        <v>1250</v>
      </c>
      <c r="D121" s="15">
        <v>24.5</v>
      </c>
      <c r="E121">
        <f t="shared" si="1"/>
        <v>341.29760869189505</v>
      </c>
      <c r="F121">
        <v>333</v>
      </c>
    </row>
    <row r="122" spans="3:6">
      <c r="C122" s="7">
        <v>1260</v>
      </c>
      <c r="D122" s="15">
        <v>24.4</v>
      </c>
      <c r="E122">
        <f t="shared" si="1"/>
        <v>340.0761698982601</v>
      </c>
      <c r="F122">
        <v>333</v>
      </c>
    </row>
    <row r="123" spans="3:6">
      <c r="C123" s="7">
        <v>1270</v>
      </c>
      <c r="D123" s="15">
        <v>24.3</v>
      </c>
      <c r="E123">
        <f t="shared" si="1"/>
        <v>338.71146004418534</v>
      </c>
      <c r="F123">
        <v>333</v>
      </c>
    </row>
  </sheetData>
  <mergeCells count="6">
    <mergeCell ref="H2:N2"/>
    <mergeCell ref="H3:J3"/>
    <mergeCell ref="K3:M3"/>
    <mergeCell ref="H4:I4"/>
    <mergeCell ref="J4:L4"/>
    <mergeCell ref="M4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573F-F8A9-472A-B455-BD8258FC7FBF}">
  <dimension ref="D2:AI134"/>
  <sheetViews>
    <sheetView topLeftCell="N1" workbookViewId="0">
      <selection activeCell="AC22" sqref="AC22"/>
    </sheetView>
  </sheetViews>
  <sheetFormatPr defaultRowHeight="13.8"/>
  <cols>
    <col min="1" max="16384" width="8.88671875" style="1"/>
  </cols>
  <sheetData>
    <row r="2" spans="4:35">
      <c r="D2" s="45" t="s">
        <v>18</v>
      </c>
      <c r="E2" s="45"/>
      <c r="F2" s="45"/>
      <c r="G2" s="45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45" t="s">
        <v>19</v>
      </c>
      <c r="U2" s="45"/>
      <c r="V2" s="45"/>
      <c r="W2" s="45"/>
    </row>
    <row r="3" spans="4:35">
      <c r="D3" s="45"/>
      <c r="E3" s="45"/>
      <c r="F3" s="45"/>
      <c r="G3" s="45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45"/>
      <c r="U3" s="45"/>
      <c r="V3" s="45"/>
      <c r="W3" s="45"/>
    </row>
    <row r="4" spans="4:35" ht="15" thickBot="1">
      <c r="D4" s="44" t="s">
        <v>11</v>
      </c>
      <c r="E4" s="44"/>
      <c r="F4" s="44"/>
      <c r="H4" s="44" t="s">
        <v>12</v>
      </c>
      <c r="I4" s="44"/>
      <c r="J4" s="44"/>
      <c r="T4" s="37" t="s">
        <v>11</v>
      </c>
      <c r="U4" s="37"/>
      <c r="V4" s="37"/>
      <c r="X4" s="37" t="s">
        <v>12</v>
      </c>
      <c r="Y4" s="37"/>
      <c r="Z4" s="37"/>
    </row>
    <row r="6" spans="4:35" ht="14.4">
      <c r="D6" s="21" t="s">
        <v>13</v>
      </c>
      <c r="E6" s="22" t="s">
        <v>14</v>
      </c>
      <c r="F6" s="23" t="s">
        <v>15</v>
      </c>
      <c r="H6" s="21" t="s">
        <v>13</v>
      </c>
      <c r="I6" s="22" t="s">
        <v>14</v>
      </c>
      <c r="J6" s="23" t="s">
        <v>15</v>
      </c>
      <c r="T6" s="8" t="s">
        <v>13</v>
      </c>
      <c r="U6" s="9" t="s">
        <v>14</v>
      </c>
      <c r="V6" s="10" t="s">
        <v>15</v>
      </c>
      <c r="X6" s="8" t="s">
        <v>13</v>
      </c>
      <c r="Y6" s="9" t="s">
        <v>14</v>
      </c>
      <c r="Z6" s="10" t="s">
        <v>15</v>
      </c>
    </row>
    <row r="7" spans="4:35" ht="14.4">
      <c r="D7" s="24">
        <v>22.7</v>
      </c>
      <c r="E7" s="25">
        <v>0</v>
      </c>
      <c r="F7" s="26">
        <v>0.01</v>
      </c>
      <c r="H7" s="27">
        <v>111.2</v>
      </c>
      <c r="I7" s="25">
        <v>0</v>
      </c>
      <c r="J7" s="28">
        <v>0.5</v>
      </c>
      <c r="T7" s="16">
        <v>16.8</v>
      </c>
      <c r="U7" s="13">
        <v>0</v>
      </c>
      <c r="V7" s="14">
        <v>0</v>
      </c>
      <c r="X7" s="16">
        <v>135.9</v>
      </c>
      <c r="Y7" s="13">
        <v>0</v>
      </c>
      <c r="Z7" s="14">
        <v>0.68</v>
      </c>
    </row>
    <row r="8" spans="4:35" ht="14.4">
      <c r="D8" s="24">
        <v>22.7</v>
      </c>
      <c r="E8" s="25">
        <v>11</v>
      </c>
      <c r="F8" s="26">
        <v>0.05</v>
      </c>
      <c r="H8" s="27">
        <v>112.4</v>
      </c>
      <c r="I8" s="25">
        <v>10</v>
      </c>
      <c r="J8" s="28">
        <v>0.47</v>
      </c>
      <c r="T8" s="16">
        <v>16.899999999999999</v>
      </c>
      <c r="U8" s="13">
        <v>7</v>
      </c>
      <c r="V8" s="14">
        <v>0.04</v>
      </c>
      <c r="X8" s="16">
        <v>133.80000000000001</v>
      </c>
      <c r="Y8" s="13">
        <v>10</v>
      </c>
      <c r="Z8" s="14">
        <v>0.63</v>
      </c>
    </row>
    <row r="9" spans="4:35" ht="14.4">
      <c r="D9" s="24">
        <v>22.8</v>
      </c>
      <c r="E9" s="25">
        <v>26</v>
      </c>
      <c r="F9" s="26">
        <v>0.09</v>
      </c>
      <c r="H9" s="27">
        <v>113.2</v>
      </c>
      <c r="I9" s="25">
        <v>20</v>
      </c>
      <c r="J9" s="28">
        <v>0.45</v>
      </c>
      <c r="T9" s="16">
        <v>18.2</v>
      </c>
      <c r="U9" s="13">
        <f>U8+5</f>
        <v>12</v>
      </c>
      <c r="V9" s="14">
        <v>0.08</v>
      </c>
      <c r="X9" s="16">
        <v>132.1</v>
      </c>
      <c r="Y9" s="13">
        <v>20</v>
      </c>
      <c r="Z9" s="14">
        <v>0.56999999999999995</v>
      </c>
    </row>
    <row r="10" spans="4:35" ht="14.4">
      <c r="D10" s="24">
        <v>23.2</v>
      </c>
      <c r="E10" s="25">
        <v>41</v>
      </c>
      <c r="F10" s="26">
        <v>0.13</v>
      </c>
      <c r="H10" s="27">
        <v>114.1</v>
      </c>
      <c r="I10" s="25">
        <v>30</v>
      </c>
      <c r="J10" s="28">
        <v>0.42</v>
      </c>
      <c r="T10" s="16">
        <v>21.5</v>
      </c>
      <c r="U10" s="13">
        <f>U9+6</f>
        <v>18</v>
      </c>
      <c r="V10" s="14">
        <v>0.12</v>
      </c>
      <c r="X10" s="16">
        <v>127.4</v>
      </c>
      <c r="Y10" s="13">
        <v>30</v>
      </c>
      <c r="Z10" s="14">
        <v>0.52</v>
      </c>
    </row>
    <row r="11" spans="4:35" ht="14.4">
      <c r="D11" s="24">
        <v>24.7</v>
      </c>
      <c r="E11" s="25">
        <f>41+18</f>
        <v>59</v>
      </c>
      <c r="F11" s="26">
        <v>0.17</v>
      </c>
      <c r="H11" s="27">
        <v>114.8</v>
      </c>
      <c r="I11" s="25">
        <v>40</v>
      </c>
      <c r="J11" s="28">
        <v>0.4</v>
      </c>
      <c r="T11" s="16">
        <v>25.8</v>
      </c>
      <c r="U11" s="13">
        <f>U10+5</f>
        <v>23</v>
      </c>
      <c r="V11" s="14">
        <v>0.16</v>
      </c>
      <c r="X11" s="16">
        <v>121.5</v>
      </c>
      <c r="Y11" s="13">
        <v>40</v>
      </c>
      <c r="Z11" s="14">
        <v>0.48</v>
      </c>
    </row>
    <row r="12" spans="4:35" ht="14.4">
      <c r="D12" s="24">
        <v>28.1</v>
      </c>
      <c r="E12" s="25">
        <f>59+19</f>
        <v>78</v>
      </c>
      <c r="F12" s="26">
        <v>0.21</v>
      </c>
      <c r="H12" s="27">
        <v>115.3</v>
      </c>
      <c r="I12" s="25">
        <v>50</v>
      </c>
      <c r="J12" s="28">
        <v>0.38</v>
      </c>
      <c r="T12" s="16">
        <v>31</v>
      </c>
      <c r="U12" s="13">
        <f>23+6</f>
        <v>29</v>
      </c>
      <c r="V12" s="14">
        <v>0.2</v>
      </c>
      <c r="X12" s="16">
        <v>115.5</v>
      </c>
      <c r="Y12" s="13">
        <v>50</v>
      </c>
      <c r="Z12" s="14">
        <v>0.44</v>
      </c>
    </row>
    <row r="13" spans="4:35" ht="14.4">
      <c r="D13" s="24">
        <v>33.9</v>
      </c>
      <c r="E13" s="25">
        <f>78+23</f>
        <v>101</v>
      </c>
      <c r="F13" s="26">
        <v>0.25</v>
      </c>
      <c r="H13" s="27">
        <v>115.6</v>
      </c>
      <c r="I13" s="25">
        <v>60</v>
      </c>
      <c r="J13" s="28">
        <v>0.36</v>
      </c>
      <c r="T13" s="16">
        <v>37.700000000000003</v>
      </c>
      <c r="U13" s="13">
        <f>U12+7</f>
        <v>36</v>
      </c>
      <c r="V13" s="14">
        <v>0.24</v>
      </c>
      <c r="X13" s="16">
        <v>108.5</v>
      </c>
      <c r="Y13" s="13">
        <v>60</v>
      </c>
      <c r="Z13" s="14">
        <v>0.41</v>
      </c>
    </row>
    <row r="14" spans="4:35" ht="14.4">
      <c r="D14" s="24">
        <v>41.6</v>
      </c>
      <c r="E14" s="25">
        <f>101+24</f>
        <v>125</v>
      </c>
      <c r="F14" s="26">
        <v>0.28999999999999998</v>
      </c>
      <c r="H14" s="27">
        <v>115.6</v>
      </c>
      <c r="I14" s="25">
        <v>70</v>
      </c>
      <c r="J14" s="28">
        <v>0.35</v>
      </c>
      <c r="T14" s="16">
        <v>45.1</v>
      </c>
      <c r="U14" s="13">
        <f>U13+7</f>
        <v>43</v>
      </c>
      <c r="V14" s="14">
        <v>0.28000000000000003</v>
      </c>
      <c r="X14" s="16">
        <v>101.8</v>
      </c>
      <c r="Y14" s="13">
        <v>70</v>
      </c>
      <c r="Z14" s="14">
        <v>0.37</v>
      </c>
      <c r="AI14" s="1" t="s">
        <v>20</v>
      </c>
    </row>
    <row r="15" spans="4:35" ht="14.4">
      <c r="D15" s="24">
        <v>51</v>
      </c>
      <c r="E15" s="25">
        <f>E14+27</f>
        <v>152</v>
      </c>
      <c r="F15" s="26">
        <v>0.33</v>
      </c>
      <c r="H15" s="27">
        <v>115.3</v>
      </c>
      <c r="I15" s="25">
        <v>80</v>
      </c>
      <c r="J15" s="28">
        <v>0.33</v>
      </c>
      <c r="T15" s="16">
        <v>52</v>
      </c>
      <c r="U15" s="13">
        <f>U14+7</f>
        <v>50</v>
      </c>
      <c r="V15" s="14">
        <v>0.32</v>
      </c>
      <c r="X15" s="16">
        <v>95.7</v>
      </c>
      <c r="Y15" s="13">
        <v>80</v>
      </c>
      <c r="Z15" s="14">
        <v>0.34</v>
      </c>
    </row>
    <row r="16" spans="4:35" ht="14.4">
      <c r="D16" s="24">
        <v>62.1</v>
      </c>
      <c r="E16" s="25">
        <f>E15+33</f>
        <v>185</v>
      </c>
      <c r="F16" s="26">
        <v>0.37</v>
      </c>
      <c r="H16" s="27">
        <v>114.7</v>
      </c>
      <c r="I16" s="25">
        <v>90</v>
      </c>
      <c r="J16" s="28">
        <v>0.32</v>
      </c>
      <c r="T16" s="16">
        <v>58.1</v>
      </c>
      <c r="U16" s="13">
        <f>U15+6</f>
        <v>56</v>
      </c>
      <c r="V16" s="14">
        <v>0.36</v>
      </c>
      <c r="X16" s="16">
        <v>89.5</v>
      </c>
      <c r="Y16" s="13">
        <v>90</v>
      </c>
      <c r="Z16" s="14">
        <v>0.31</v>
      </c>
    </row>
    <row r="17" spans="4:26" ht="14.4">
      <c r="D17" s="24">
        <v>73.3</v>
      </c>
      <c r="E17" s="25">
        <f>E16+37</f>
        <v>222</v>
      </c>
      <c r="F17" s="26">
        <v>0.41</v>
      </c>
      <c r="H17" s="27">
        <v>113.7</v>
      </c>
      <c r="I17" s="25">
        <v>100</v>
      </c>
      <c r="J17" s="28">
        <v>0.3</v>
      </c>
      <c r="T17" s="16">
        <v>64.2</v>
      </c>
      <c r="U17" s="13">
        <f>U16+6</f>
        <v>62</v>
      </c>
      <c r="V17" s="14">
        <v>0.4</v>
      </c>
      <c r="X17" s="16">
        <v>83.8</v>
      </c>
      <c r="Y17" s="13">
        <v>100</v>
      </c>
      <c r="Z17" s="14">
        <v>0.28000000000000003</v>
      </c>
    </row>
    <row r="18" spans="4:26" ht="14.4">
      <c r="D18" s="24">
        <v>89</v>
      </c>
      <c r="E18" s="25">
        <f>E17+61</f>
        <v>283</v>
      </c>
      <c r="F18" s="26">
        <v>0.45</v>
      </c>
      <c r="H18" s="27">
        <v>112.4</v>
      </c>
      <c r="I18" s="25">
        <v>110</v>
      </c>
      <c r="J18" s="28">
        <v>0.28999999999999998</v>
      </c>
      <c r="T18" s="16">
        <v>71.599999999999994</v>
      </c>
      <c r="U18" s="13">
        <f>U17+7</f>
        <v>69</v>
      </c>
      <c r="V18" s="14">
        <v>0.44</v>
      </c>
      <c r="X18" s="16">
        <v>79.3</v>
      </c>
      <c r="Y18" s="13">
        <v>110</v>
      </c>
      <c r="Z18" s="14">
        <v>0.26</v>
      </c>
    </row>
    <row r="19" spans="4:26" ht="14.4">
      <c r="H19" s="27">
        <v>110.8</v>
      </c>
      <c r="I19" s="25">
        <v>120</v>
      </c>
      <c r="J19" s="28">
        <v>0.27</v>
      </c>
      <c r="T19" s="16">
        <v>80.099999999999994</v>
      </c>
      <c r="U19" s="13">
        <f>U18+8</f>
        <v>77</v>
      </c>
      <c r="V19" s="14">
        <v>0.48</v>
      </c>
      <c r="X19" s="16">
        <v>75.099999999999994</v>
      </c>
      <c r="Y19" s="13">
        <v>120</v>
      </c>
      <c r="Z19" s="14">
        <v>0.24</v>
      </c>
    </row>
    <row r="20" spans="4:26" ht="14.4">
      <c r="H20" s="27">
        <v>109.2</v>
      </c>
      <c r="I20" s="25">
        <v>130</v>
      </c>
      <c r="J20" s="28">
        <v>0.26</v>
      </c>
      <c r="T20" s="16">
        <v>89.4</v>
      </c>
      <c r="U20" s="13">
        <f>U19+9</f>
        <v>86</v>
      </c>
      <c r="V20" s="14">
        <v>0.52</v>
      </c>
      <c r="X20" s="16">
        <v>71.099999999999994</v>
      </c>
      <c r="Y20" s="13">
        <v>130</v>
      </c>
      <c r="Z20" s="14">
        <v>0.23</v>
      </c>
    </row>
    <row r="21" spans="4:26" ht="14.4">
      <c r="H21" s="27">
        <v>107.2</v>
      </c>
      <c r="I21" s="25">
        <v>140</v>
      </c>
      <c r="J21" s="28">
        <v>0.25</v>
      </c>
      <c r="T21" s="16">
        <v>99.4</v>
      </c>
      <c r="U21" s="13">
        <f>U20+12</f>
        <v>98</v>
      </c>
      <c r="V21" s="14">
        <v>0.56000000000000005</v>
      </c>
      <c r="X21" s="16">
        <v>67.2</v>
      </c>
      <c r="Y21" s="13">
        <v>140</v>
      </c>
      <c r="Z21" s="14">
        <v>0.21</v>
      </c>
    </row>
    <row r="22" spans="4:26" ht="14.4">
      <c r="H22" s="27">
        <v>105.3</v>
      </c>
      <c r="I22" s="25">
        <v>150</v>
      </c>
      <c r="J22" s="28">
        <v>0.24</v>
      </c>
      <c r="T22" s="16">
        <v>107.3</v>
      </c>
      <c r="U22" s="13">
        <f>U21+11</f>
        <v>109</v>
      </c>
      <c r="V22" s="14">
        <v>0.6</v>
      </c>
      <c r="X22" s="16">
        <v>63.7</v>
      </c>
      <c r="Y22" s="13">
        <v>150</v>
      </c>
      <c r="Z22" s="14">
        <v>0.19</v>
      </c>
    </row>
    <row r="23" spans="4:26" ht="14.4">
      <c r="H23" s="29">
        <v>103.2</v>
      </c>
      <c r="I23" s="30">
        <v>160</v>
      </c>
      <c r="J23" s="31">
        <v>0.23</v>
      </c>
      <c r="T23" s="16">
        <v>114.8</v>
      </c>
      <c r="U23" s="13">
        <f>U22+11</f>
        <v>120</v>
      </c>
      <c r="V23" s="14">
        <v>0.64</v>
      </c>
      <c r="X23" s="16">
        <v>60.8</v>
      </c>
      <c r="Y23" s="13">
        <v>160</v>
      </c>
      <c r="Z23" s="14">
        <v>0.18</v>
      </c>
    </row>
    <row r="24" spans="4:26" ht="14.4">
      <c r="H24" s="29">
        <v>101.2</v>
      </c>
      <c r="I24" s="30">
        <v>170</v>
      </c>
      <c r="J24" s="31">
        <v>0.22</v>
      </c>
      <c r="T24" s="16">
        <v>121.5</v>
      </c>
      <c r="U24" s="13">
        <f>U23+11</f>
        <v>131</v>
      </c>
      <c r="V24" s="14">
        <v>0.68</v>
      </c>
      <c r="X24" s="16">
        <v>57.4</v>
      </c>
      <c r="Y24" s="13">
        <v>170</v>
      </c>
      <c r="Z24" s="14">
        <v>0.16</v>
      </c>
    </row>
    <row r="25" spans="4:26" ht="14.4">
      <c r="H25" s="29">
        <v>98.9</v>
      </c>
      <c r="I25" s="30">
        <v>180</v>
      </c>
      <c r="J25" s="31">
        <v>0.21</v>
      </c>
      <c r="T25" s="16">
        <v>129.1</v>
      </c>
      <c r="U25" s="13">
        <f>U24+11</f>
        <v>142</v>
      </c>
      <c r="V25" s="14">
        <v>0.72</v>
      </c>
      <c r="X25" s="16">
        <v>54.6</v>
      </c>
      <c r="Y25" s="13">
        <v>180</v>
      </c>
      <c r="Z25" s="14">
        <v>0.15</v>
      </c>
    </row>
    <row r="26" spans="4:26" ht="14.4">
      <c r="H26" s="29">
        <v>96.8</v>
      </c>
      <c r="I26" s="30">
        <v>190</v>
      </c>
      <c r="J26" s="31">
        <v>0.2</v>
      </c>
      <c r="T26"/>
      <c r="U26"/>
      <c r="V26"/>
      <c r="X26" s="16">
        <v>52.3</v>
      </c>
      <c r="Y26" s="13">
        <v>190</v>
      </c>
      <c r="Z26" s="14">
        <v>0.14000000000000001</v>
      </c>
    </row>
    <row r="27" spans="4:26" ht="14.4">
      <c r="H27" s="29">
        <v>94.5</v>
      </c>
      <c r="I27" s="30">
        <v>200</v>
      </c>
      <c r="J27" s="31">
        <v>0.19</v>
      </c>
      <c r="S27"/>
      <c r="T27"/>
      <c r="U27"/>
      <c r="V27"/>
      <c r="W27"/>
      <c r="X27" s="16">
        <v>49.9</v>
      </c>
      <c r="Y27" s="13">
        <v>200</v>
      </c>
      <c r="Z27" s="14">
        <v>0.13</v>
      </c>
    </row>
    <row r="28" spans="4:26" ht="14.4">
      <c r="H28" s="29">
        <v>92.4</v>
      </c>
      <c r="I28" s="30">
        <v>210</v>
      </c>
      <c r="J28" s="31">
        <v>0.18</v>
      </c>
      <c r="S28"/>
      <c r="T28"/>
      <c r="U28"/>
      <c r="V28"/>
      <c r="W28"/>
      <c r="X28" s="16">
        <v>47.8</v>
      </c>
      <c r="Y28" s="13">
        <v>210</v>
      </c>
      <c r="Z28" s="14">
        <v>0.12</v>
      </c>
    </row>
    <row r="29" spans="4:26" ht="14.4">
      <c r="H29" s="29">
        <v>90.1</v>
      </c>
      <c r="I29" s="30">
        <v>220</v>
      </c>
      <c r="J29" s="31">
        <v>0.18</v>
      </c>
      <c r="S29"/>
      <c r="T29"/>
      <c r="U29"/>
      <c r="V29"/>
      <c r="W29"/>
      <c r="X29" s="16">
        <v>45.7</v>
      </c>
      <c r="Y29" s="13">
        <v>220</v>
      </c>
      <c r="Z29" s="14">
        <v>0.11</v>
      </c>
    </row>
    <row r="30" spans="4:26" ht="14.4">
      <c r="H30" s="29">
        <v>88.2</v>
      </c>
      <c r="I30" s="30">
        <v>230</v>
      </c>
      <c r="J30" s="31">
        <v>0.17</v>
      </c>
      <c r="S30"/>
      <c r="T30"/>
      <c r="U30"/>
      <c r="V30"/>
      <c r="W30"/>
      <c r="X30" s="16">
        <v>43.7</v>
      </c>
      <c r="Y30" s="13">
        <v>230</v>
      </c>
      <c r="Z30" s="14">
        <v>0.1</v>
      </c>
    </row>
    <row r="31" spans="4:26" ht="14.4">
      <c r="H31" s="29">
        <v>86.1</v>
      </c>
      <c r="I31" s="30">
        <v>240</v>
      </c>
      <c r="J31" s="31">
        <v>0.16</v>
      </c>
      <c r="S31"/>
      <c r="T31"/>
      <c r="U31"/>
      <c r="V31"/>
      <c r="W31"/>
      <c r="X31" s="16">
        <v>41.8</v>
      </c>
      <c r="Y31" s="13">
        <v>240</v>
      </c>
      <c r="Z31" s="14">
        <v>0.09</v>
      </c>
    </row>
    <row r="32" spans="4:26" ht="14.4">
      <c r="H32" s="29">
        <v>84</v>
      </c>
      <c r="I32" s="30">
        <v>250</v>
      </c>
      <c r="J32" s="31">
        <v>0.16</v>
      </c>
      <c r="S32"/>
      <c r="T32"/>
      <c r="U32"/>
      <c r="V32"/>
      <c r="W32"/>
      <c r="X32" s="16">
        <v>40.299999999999997</v>
      </c>
      <c r="Y32" s="13">
        <v>250</v>
      </c>
      <c r="Z32" s="14">
        <v>0.08</v>
      </c>
    </row>
    <row r="33" spans="8:26" ht="14.4">
      <c r="H33" s="29">
        <v>81.900000000000006</v>
      </c>
      <c r="I33" s="30">
        <v>260</v>
      </c>
      <c r="J33" s="31">
        <v>0.15</v>
      </c>
      <c r="S33"/>
      <c r="T33"/>
      <c r="U33"/>
      <c r="V33"/>
      <c r="W33"/>
      <c r="X33" s="16">
        <v>38.6</v>
      </c>
      <c r="Y33" s="13">
        <v>260</v>
      </c>
      <c r="Z33" s="14">
        <v>0.08</v>
      </c>
    </row>
    <row r="34" spans="8:26" ht="14.4">
      <c r="H34" s="29">
        <v>79.900000000000006</v>
      </c>
      <c r="I34" s="30">
        <v>270</v>
      </c>
      <c r="J34" s="31">
        <v>0.14000000000000001</v>
      </c>
      <c r="S34"/>
      <c r="T34"/>
      <c r="U34"/>
      <c r="V34"/>
      <c r="W34"/>
      <c r="X34" s="16">
        <v>37.200000000000003</v>
      </c>
      <c r="Y34" s="13">
        <v>270</v>
      </c>
      <c r="Z34" s="14">
        <v>7.0000000000000007E-2</v>
      </c>
    </row>
    <row r="35" spans="8:26" ht="14.4">
      <c r="H35" s="29">
        <v>77.900000000000006</v>
      </c>
      <c r="I35" s="30">
        <v>280</v>
      </c>
      <c r="J35" s="31">
        <v>0.14000000000000001</v>
      </c>
      <c r="S35"/>
      <c r="T35"/>
      <c r="U35"/>
      <c r="V35"/>
      <c r="W35"/>
      <c r="X35" s="16">
        <v>35.6</v>
      </c>
      <c r="Y35" s="13">
        <v>280</v>
      </c>
      <c r="Z35" s="14">
        <v>0.06</v>
      </c>
    </row>
    <row r="36" spans="8:26" ht="14.4">
      <c r="H36" s="29">
        <v>76.2</v>
      </c>
      <c r="I36" s="30">
        <v>290</v>
      </c>
      <c r="J36" s="31">
        <v>0.13</v>
      </c>
      <c r="S36"/>
      <c r="T36"/>
      <c r="U36"/>
      <c r="V36"/>
      <c r="W36"/>
      <c r="X36" s="16">
        <v>34.5</v>
      </c>
      <c r="Y36" s="13">
        <v>290</v>
      </c>
      <c r="Z36" s="14">
        <v>0.06</v>
      </c>
    </row>
    <row r="37" spans="8:26" ht="14.4">
      <c r="H37" s="29">
        <v>74.5</v>
      </c>
      <c r="I37" s="30">
        <v>300</v>
      </c>
      <c r="J37" s="31">
        <v>0.13</v>
      </c>
      <c r="S37"/>
      <c r="T37"/>
      <c r="U37"/>
      <c r="V37"/>
      <c r="W37"/>
      <c r="X37" s="16">
        <v>33.299999999999997</v>
      </c>
      <c r="Y37" s="13">
        <v>300</v>
      </c>
      <c r="Z37" s="14">
        <v>0.05</v>
      </c>
    </row>
    <row r="38" spans="8:26" ht="14.4">
      <c r="H38" s="29">
        <v>72.7</v>
      </c>
      <c r="I38" s="30">
        <v>310</v>
      </c>
      <c r="J38" s="31">
        <v>0.12</v>
      </c>
      <c r="S38"/>
      <c r="T38"/>
      <c r="U38"/>
      <c r="V38"/>
      <c r="W38"/>
      <c r="X38" s="16">
        <v>32.299999999999997</v>
      </c>
      <c r="Y38" s="13">
        <v>310</v>
      </c>
      <c r="Z38" s="14">
        <v>0.05</v>
      </c>
    </row>
    <row r="39" spans="8:26" ht="14.4">
      <c r="H39" s="29">
        <v>70.900000000000006</v>
      </c>
      <c r="I39" s="30">
        <v>320</v>
      </c>
      <c r="J39" s="31">
        <v>0.11</v>
      </c>
      <c r="S39"/>
      <c r="T39"/>
      <c r="U39"/>
      <c r="V39"/>
      <c r="W39"/>
      <c r="X39" s="16">
        <v>31.4</v>
      </c>
      <c r="Y39" s="13">
        <v>320</v>
      </c>
      <c r="Z39" s="14">
        <v>0.04</v>
      </c>
    </row>
    <row r="40" spans="8:26" ht="14.4">
      <c r="H40" s="29">
        <v>69.2</v>
      </c>
      <c r="I40" s="30">
        <v>330</v>
      </c>
      <c r="J40" s="31">
        <v>0.11</v>
      </c>
      <c r="S40"/>
      <c r="T40"/>
      <c r="U40"/>
      <c r="V40"/>
      <c r="W40"/>
      <c r="X40" s="16">
        <v>30.6</v>
      </c>
      <c r="Y40" s="13">
        <v>330</v>
      </c>
      <c r="Z40" s="14">
        <v>0.04</v>
      </c>
    </row>
    <row r="41" spans="8:26" ht="14.4">
      <c r="H41" s="29">
        <v>67.8</v>
      </c>
      <c r="I41" s="30">
        <v>340</v>
      </c>
      <c r="J41" s="31">
        <v>0.11</v>
      </c>
      <c r="S41"/>
      <c r="T41"/>
      <c r="U41"/>
      <c r="V41"/>
      <c r="W41"/>
      <c r="X41" s="16">
        <v>29.8</v>
      </c>
      <c r="Y41" s="13">
        <v>340</v>
      </c>
      <c r="Z41" s="14">
        <v>0.04</v>
      </c>
    </row>
    <row r="42" spans="8:26" ht="14.4">
      <c r="H42" s="29">
        <v>66.099999999999994</v>
      </c>
      <c r="I42" s="30">
        <v>350</v>
      </c>
      <c r="J42" s="31">
        <v>0.1</v>
      </c>
      <c r="S42"/>
      <c r="T42"/>
      <c r="U42"/>
      <c r="V42"/>
      <c r="W42"/>
      <c r="X42" s="16">
        <v>29</v>
      </c>
      <c r="Y42" s="13">
        <v>350</v>
      </c>
      <c r="Z42" s="14">
        <v>0.03</v>
      </c>
    </row>
    <row r="43" spans="8:26" ht="14.4">
      <c r="H43" s="29">
        <v>64.7</v>
      </c>
      <c r="I43" s="30">
        <v>360</v>
      </c>
      <c r="J43" s="31">
        <v>0.1</v>
      </c>
      <c r="S43"/>
      <c r="T43"/>
      <c r="U43"/>
      <c r="V43"/>
      <c r="W43"/>
      <c r="X43" s="16">
        <v>28.3</v>
      </c>
      <c r="Y43" s="13">
        <v>360</v>
      </c>
      <c r="Z43" s="14">
        <v>0.03</v>
      </c>
    </row>
    <row r="44" spans="8:26" ht="14.4">
      <c r="H44" s="29">
        <v>63.1</v>
      </c>
      <c r="I44" s="30">
        <v>370</v>
      </c>
      <c r="J44" s="31">
        <v>0.1</v>
      </c>
      <c r="S44"/>
      <c r="T44"/>
      <c r="U44"/>
      <c r="V44"/>
      <c r="W44"/>
      <c r="X44" s="16">
        <v>27.7</v>
      </c>
      <c r="Y44" s="13">
        <v>370</v>
      </c>
      <c r="Z44" s="14">
        <v>0.03</v>
      </c>
    </row>
    <row r="45" spans="8:26" ht="14.4">
      <c r="H45" s="27">
        <v>61.7</v>
      </c>
      <c r="I45" s="25">
        <v>380</v>
      </c>
      <c r="J45" s="28">
        <v>0.09</v>
      </c>
      <c r="S45"/>
      <c r="T45"/>
      <c r="U45"/>
      <c r="V45"/>
      <c r="W45"/>
      <c r="X45" s="16">
        <v>27.2</v>
      </c>
      <c r="Y45" s="13">
        <v>380</v>
      </c>
      <c r="Z45" s="14">
        <v>0.03</v>
      </c>
    </row>
    <row r="46" spans="8:26" ht="14.4">
      <c r="H46" s="27">
        <v>60.2</v>
      </c>
      <c r="I46" s="25">
        <v>390</v>
      </c>
      <c r="J46" s="28">
        <v>0.09</v>
      </c>
      <c r="S46"/>
      <c r="T46"/>
      <c r="U46"/>
      <c r="V46"/>
      <c r="W46"/>
      <c r="X46" s="16">
        <v>26.6</v>
      </c>
      <c r="Y46" s="13">
        <v>390</v>
      </c>
      <c r="Z46" s="14">
        <v>0.02</v>
      </c>
    </row>
    <row r="47" spans="8:26" ht="14.4">
      <c r="H47" s="27">
        <v>59</v>
      </c>
      <c r="I47" s="25">
        <v>400</v>
      </c>
      <c r="J47" s="28">
        <v>0.09</v>
      </c>
      <c r="S47"/>
      <c r="T47"/>
      <c r="U47"/>
      <c r="V47"/>
      <c r="W47"/>
      <c r="X47" s="16">
        <v>26.2</v>
      </c>
      <c r="Y47" s="13">
        <v>400</v>
      </c>
      <c r="Z47" s="14">
        <v>0.02</v>
      </c>
    </row>
    <row r="48" spans="8:26" ht="14.4">
      <c r="H48" s="27">
        <v>57.8</v>
      </c>
      <c r="I48" s="25">
        <v>410</v>
      </c>
      <c r="J48" s="28">
        <v>0.08</v>
      </c>
      <c r="S48"/>
      <c r="T48"/>
      <c r="U48"/>
      <c r="V48"/>
      <c r="W48"/>
      <c r="X48" s="16">
        <v>25.6</v>
      </c>
      <c r="Y48" s="13">
        <v>410</v>
      </c>
      <c r="Z48" s="14">
        <v>0.02</v>
      </c>
    </row>
    <row r="49" spans="8:26" ht="14.4">
      <c r="H49" s="27">
        <v>56.5</v>
      </c>
      <c r="I49" s="25">
        <v>420</v>
      </c>
      <c r="J49" s="28">
        <v>0.08</v>
      </c>
      <c r="S49"/>
      <c r="T49"/>
      <c r="U49"/>
      <c r="V49"/>
      <c r="W49"/>
      <c r="X49" s="16">
        <v>25.1</v>
      </c>
      <c r="Y49" s="13">
        <v>420</v>
      </c>
      <c r="Z49" s="14">
        <v>0.02</v>
      </c>
    </row>
    <row r="50" spans="8:26" ht="14.4">
      <c r="H50" s="27">
        <v>55.4</v>
      </c>
      <c r="I50" s="25">
        <v>430</v>
      </c>
      <c r="J50" s="28">
        <v>0.08</v>
      </c>
      <c r="S50"/>
      <c r="T50"/>
      <c r="U50"/>
      <c r="V50"/>
      <c r="W50"/>
      <c r="X50" s="16">
        <v>24.7</v>
      </c>
      <c r="Y50" s="13">
        <v>430</v>
      </c>
      <c r="Z50" s="14">
        <v>0.01</v>
      </c>
    </row>
    <row r="51" spans="8:26" ht="14.4">
      <c r="H51" s="27">
        <v>54.1</v>
      </c>
      <c r="I51" s="25">
        <v>440</v>
      </c>
      <c r="J51" s="28">
        <v>7.0000000000000007E-2</v>
      </c>
      <c r="S51"/>
      <c r="T51"/>
      <c r="U51"/>
      <c r="V51"/>
      <c r="W51"/>
      <c r="X51" s="16">
        <v>24.2</v>
      </c>
      <c r="Y51" s="13">
        <v>440</v>
      </c>
      <c r="Z51" s="14">
        <v>0.01</v>
      </c>
    </row>
    <row r="52" spans="8:26" ht="14.4">
      <c r="H52" s="27">
        <v>53</v>
      </c>
      <c r="I52" s="25">
        <v>450</v>
      </c>
      <c r="J52" s="28">
        <v>7.0000000000000007E-2</v>
      </c>
      <c r="S52"/>
      <c r="T52"/>
      <c r="U52"/>
      <c r="V52"/>
      <c r="W52"/>
      <c r="X52" s="16">
        <v>23.9</v>
      </c>
      <c r="Y52" s="13">
        <v>450</v>
      </c>
      <c r="Z52" s="14">
        <v>0.01</v>
      </c>
    </row>
    <row r="53" spans="8:26" ht="14.4">
      <c r="H53" s="27">
        <v>52.1</v>
      </c>
      <c r="I53" s="25">
        <v>460</v>
      </c>
      <c r="J53" s="28">
        <v>7.0000000000000007E-2</v>
      </c>
      <c r="X53" s="16">
        <v>23.6</v>
      </c>
      <c r="Y53" s="13">
        <v>460</v>
      </c>
      <c r="Z53" s="14">
        <v>0.01</v>
      </c>
    </row>
    <row r="54" spans="8:26" ht="14.4">
      <c r="H54" s="27">
        <v>51.1</v>
      </c>
      <c r="I54" s="25">
        <v>470</v>
      </c>
      <c r="J54" s="28">
        <v>0.06</v>
      </c>
      <c r="X54" s="16">
        <v>23.2</v>
      </c>
      <c r="Y54" s="13">
        <v>470</v>
      </c>
      <c r="Z54" s="14">
        <v>0.01</v>
      </c>
    </row>
    <row r="55" spans="8:26" ht="14.4">
      <c r="H55" s="27">
        <v>50</v>
      </c>
      <c r="I55" s="25">
        <v>480</v>
      </c>
      <c r="J55" s="28">
        <v>0.06</v>
      </c>
      <c r="X55" s="16">
        <v>22.9</v>
      </c>
      <c r="Y55" s="13">
        <v>480</v>
      </c>
      <c r="Z55" s="14">
        <v>0</v>
      </c>
    </row>
    <row r="56" spans="8:26" ht="14.4">
      <c r="H56" s="27">
        <v>49</v>
      </c>
      <c r="I56" s="25">
        <v>490</v>
      </c>
      <c r="J56" s="28">
        <v>0.06</v>
      </c>
      <c r="X56" s="16">
        <v>22.5</v>
      </c>
      <c r="Y56" s="13">
        <v>490</v>
      </c>
      <c r="Z56" s="14">
        <v>0</v>
      </c>
    </row>
    <row r="57" spans="8:26" ht="14.4">
      <c r="H57" s="27">
        <v>48.1</v>
      </c>
      <c r="I57" s="25">
        <v>500</v>
      </c>
      <c r="J57" s="28">
        <v>0.06</v>
      </c>
      <c r="X57" s="16">
        <v>22.2</v>
      </c>
      <c r="Y57" s="13">
        <v>500</v>
      </c>
      <c r="Z57" s="14">
        <v>0</v>
      </c>
    </row>
    <row r="58" spans="8:26" ht="14.4">
      <c r="H58" s="27">
        <v>47.3</v>
      </c>
      <c r="I58" s="25">
        <v>510</v>
      </c>
      <c r="J58" s="28">
        <v>0.06</v>
      </c>
      <c r="X58" s="16">
        <v>22</v>
      </c>
      <c r="Y58" s="13">
        <v>510</v>
      </c>
      <c r="Z58" s="14">
        <v>0</v>
      </c>
    </row>
    <row r="59" spans="8:26" ht="14.4">
      <c r="H59" s="27">
        <v>46.4</v>
      </c>
      <c r="I59" s="25">
        <v>520</v>
      </c>
      <c r="J59" s="28">
        <v>0.05</v>
      </c>
      <c r="X59" s="16">
        <v>21.8</v>
      </c>
      <c r="Y59" s="13">
        <v>520</v>
      </c>
      <c r="Z59" s="14">
        <v>0</v>
      </c>
    </row>
    <row r="60" spans="8:26" ht="14.4">
      <c r="H60" s="27">
        <v>45.6</v>
      </c>
      <c r="I60" s="25">
        <v>530</v>
      </c>
      <c r="J60" s="28">
        <v>0.05</v>
      </c>
      <c r="X60" s="16">
        <v>21.5</v>
      </c>
      <c r="Y60" s="13">
        <v>530</v>
      </c>
      <c r="Z60" s="14">
        <v>0</v>
      </c>
    </row>
    <row r="61" spans="8:26" ht="14.4">
      <c r="H61" s="29">
        <v>44.9</v>
      </c>
      <c r="I61" s="30">
        <v>540</v>
      </c>
      <c r="J61" s="31">
        <v>0.05</v>
      </c>
      <c r="X61" s="16">
        <v>21.3</v>
      </c>
      <c r="Y61" s="13">
        <v>540</v>
      </c>
      <c r="Z61" s="14">
        <v>0</v>
      </c>
    </row>
    <row r="62" spans="8:26">
      <c r="H62" s="29">
        <v>44</v>
      </c>
      <c r="I62" s="30">
        <v>550</v>
      </c>
      <c r="J62" s="31">
        <v>0.05</v>
      </c>
    </row>
    <row r="63" spans="8:26">
      <c r="H63" s="29">
        <v>43.3</v>
      </c>
      <c r="I63" s="30">
        <v>560</v>
      </c>
      <c r="J63" s="31">
        <v>0.05</v>
      </c>
    </row>
    <row r="64" spans="8:26">
      <c r="H64" s="29">
        <v>42.6</v>
      </c>
      <c r="I64" s="30">
        <v>570</v>
      </c>
      <c r="J64" s="31">
        <v>0.04</v>
      </c>
    </row>
    <row r="65" spans="8:10">
      <c r="H65" s="29">
        <v>41.9</v>
      </c>
      <c r="I65" s="30">
        <v>580</v>
      </c>
      <c r="J65" s="31">
        <v>0.04</v>
      </c>
    </row>
    <row r="66" spans="8:10">
      <c r="H66" s="29">
        <v>41.3</v>
      </c>
      <c r="I66" s="30">
        <v>590</v>
      </c>
      <c r="J66" s="31">
        <v>0.04</v>
      </c>
    </row>
    <row r="67" spans="8:10">
      <c r="H67" s="29">
        <v>40.700000000000003</v>
      </c>
      <c r="I67" s="30">
        <v>600</v>
      </c>
      <c r="J67" s="31">
        <v>0.04</v>
      </c>
    </row>
    <row r="68" spans="8:10">
      <c r="H68" s="29">
        <v>39.9</v>
      </c>
      <c r="I68" s="30">
        <v>610</v>
      </c>
      <c r="J68" s="31">
        <v>0.04</v>
      </c>
    </row>
    <row r="69" spans="8:10">
      <c r="H69" s="29">
        <v>39.299999999999997</v>
      </c>
      <c r="I69" s="30">
        <v>620</v>
      </c>
      <c r="J69" s="31">
        <v>0.04</v>
      </c>
    </row>
    <row r="70" spans="8:10">
      <c r="H70" s="29">
        <v>38.700000000000003</v>
      </c>
      <c r="I70" s="30">
        <v>630</v>
      </c>
      <c r="J70" s="31">
        <v>0.04</v>
      </c>
    </row>
    <row r="71" spans="8:10">
      <c r="H71" s="29">
        <v>38.200000000000003</v>
      </c>
      <c r="I71" s="30">
        <v>640</v>
      </c>
      <c r="J71" s="31">
        <v>0.04</v>
      </c>
    </row>
    <row r="72" spans="8:10">
      <c r="H72" s="29">
        <v>37.6</v>
      </c>
      <c r="I72" s="30">
        <v>650</v>
      </c>
      <c r="J72" s="31">
        <v>0.03</v>
      </c>
    </row>
    <row r="73" spans="8:10">
      <c r="H73" s="29">
        <v>37.1</v>
      </c>
      <c r="I73" s="30">
        <v>660</v>
      </c>
      <c r="J73" s="31">
        <v>0.03</v>
      </c>
    </row>
    <row r="74" spans="8:10">
      <c r="H74" s="29">
        <v>36.6</v>
      </c>
      <c r="I74" s="30">
        <v>670</v>
      </c>
      <c r="J74" s="31">
        <v>0.03</v>
      </c>
    </row>
    <row r="75" spans="8:10">
      <c r="H75" s="29">
        <v>36.1</v>
      </c>
      <c r="I75" s="30">
        <v>680</v>
      </c>
      <c r="J75" s="31">
        <v>0.03</v>
      </c>
    </row>
    <row r="76" spans="8:10">
      <c r="H76" s="29">
        <v>35.700000000000003</v>
      </c>
      <c r="I76" s="30">
        <v>690</v>
      </c>
      <c r="J76" s="31">
        <v>0.03</v>
      </c>
    </row>
    <row r="77" spans="8:10">
      <c r="H77" s="29">
        <v>35.200000000000003</v>
      </c>
      <c r="I77" s="30">
        <v>700</v>
      </c>
      <c r="J77" s="31">
        <v>0.03</v>
      </c>
    </row>
    <row r="78" spans="8:10">
      <c r="H78" s="29">
        <v>34.799999999999997</v>
      </c>
      <c r="I78" s="30">
        <v>710</v>
      </c>
      <c r="J78" s="31">
        <v>0.03</v>
      </c>
    </row>
    <row r="79" spans="8:10">
      <c r="H79" s="29">
        <v>34.4</v>
      </c>
      <c r="I79" s="30">
        <v>720</v>
      </c>
      <c r="J79" s="31">
        <v>0.03</v>
      </c>
    </row>
    <row r="80" spans="8:10">
      <c r="H80" s="29">
        <v>34</v>
      </c>
      <c r="I80" s="30">
        <v>730</v>
      </c>
      <c r="J80" s="31">
        <v>0.03</v>
      </c>
    </row>
    <row r="81" spans="8:10">
      <c r="H81" s="29">
        <v>33.6</v>
      </c>
      <c r="I81" s="30">
        <v>740</v>
      </c>
      <c r="J81" s="31">
        <v>0.03</v>
      </c>
    </row>
    <row r="82" spans="8:10">
      <c r="H82" s="29">
        <v>33.200000000000003</v>
      </c>
      <c r="I82" s="30">
        <v>750</v>
      </c>
      <c r="J82" s="31">
        <v>0.02</v>
      </c>
    </row>
    <row r="83" spans="8:10">
      <c r="H83" s="27">
        <v>32.799999999999997</v>
      </c>
      <c r="I83" s="25">
        <v>760</v>
      </c>
      <c r="J83" s="28">
        <v>0.02</v>
      </c>
    </row>
    <row r="84" spans="8:10">
      <c r="H84" s="27">
        <v>32.5</v>
      </c>
      <c r="I84" s="25">
        <v>770</v>
      </c>
      <c r="J84" s="28">
        <v>0.02</v>
      </c>
    </row>
    <row r="85" spans="8:10">
      <c r="H85" s="27">
        <v>32.200000000000003</v>
      </c>
      <c r="I85" s="25">
        <v>780</v>
      </c>
      <c r="J85" s="28">
        <v>0.02</v>
      </c>
    </row>
    <row r="86" spans="8:10">
      <c r="H86" s="27">
        <v>31.9</v>
      </c>
      <c r="I86" s="25">
        <v>790</v>
      </c>
      <c r="J86" s="28">
        <v>0.02</v>
      </c>
    </row>
    <row r="87" spans="8:10">
      <c r="H87" s="27">
        <v>31.6</v>
      </c>
      <c r="I87" s="25">
        <v>800</v>
      </c>
      <c r="J87" s="28">
        <v>0.02</v>
      </c>
    </row>
    <row r="88" spans="8:10">
      <c r="H88" s="27">
        <v>31.3</v>
      </c>
      <c r="I88" s="25">
        <v>810</v>
      </c>
      <c r="J88" s="28">
        <v>0.02</v>
      </c>
    </row>
    <row r="89" spans="8:10">
      <c r="H89" s="27">
        <v>31</v>
      </c>
      <c r="I89" s="25">
        <v>820</v>
      </c>
      <c r="J89" s="28">
        <v>0.02</v>
      </c>
    </row>
    <row r="90" spans="8:10">
      <c r="H90" s="27">
        <v>30.7</v>
      </c>
      <c r="I90" s="25">
        <v>830</v>
      </c>
      <c r="J90" s="28">
        <v>0.02</v>
      </c>
    </row>
    <row r="91" spans="8:10">
      <c r="H91" s="27">
        <v>30.4</v>
      </c>
      <c r="I91" s="25">
        <v>840</v>
      </c>
      <c r="J91" s="28">
        <v>0.02</v>
      </c>
    </row>
    <row r="92" spans="8:10">
      <c r="H92" s="27">
        <v>30.2</v>
      </c>
      <c r="I92" s="25">
        <v>850</v>
      </c>
      <c r="J92" s="28">
        <v>0.02</v>
      </c>
    </row>
    <row r="93" spans="8:10">
      <c r="H93" s="27">
        <v>29.9</v>
      </c>
      <c r="I93" s="25">
        <v>860</v>
      </c>
      <c r="J93" s="28">
        <v>0.02</v>
      </c>
    </row>
    <row r="94" spans="8:10">
      <c r="H94" s="27">
        <v>29.7</v>
      </c>
      <c r="I94" s="25">
        <v>870</v>
      </c>
      <c r="J94" s="28">
        <v>0.02</v>
      </c>
    </row>
    <row r="95" spans="8:10">
      <c r="H95" s="27">
        <v>29.4</v>
      </c>
      <c r="I95" s="25">
        <v>880</v>
      </c>
      <c r="J95" s="28">
        <v>0.01</v>
      </c>
    </row>
    <row r="96" spans="8:10">
      <c r="H96" s="27">
        <v>29.2</v>
      </c>
      <c r="I96" s="25">
        <v>890</v>
      </c>
      <c r="J96" s="28">
        <v>0.01</v>
      </c>
    </row>
    <row r="97" spans="8:10">
      <c r="H97" s="27">
        <v>29</v>
      </c>
      <c r="I97" s="25">
        <v>900</v>
      </c>
      <c r="J97" s="28">
        <v>0.01</v>
      </c>
    </row>
    <row r="98" spans="8:10">
      <c r="H98" s="27">
        <v>28.7</v>
      </c>
      <c r="I98" s="25">
        <v>910</v>
      </c>
      <c r="J98" s="28">
        <v>0.01</v>
      </c>
    </row>
    <row r="99" spans="8:10">
      <c r="H99" s="29">
        <v>28.5</v>
      </c>
      <c r="I99" s="30">
        <v>920</v>
      </c>
      <c r="J99" s="28">
        <v>0.01</v>
      </c>
    </row>
    <row r="100" spans="8:10">
      <c r="H100" s="29">
        <v>28.3</v>
      </c>
      <c r="I100" s="30">
        <v>930</v>
      </c>
      <c r="J100" s="28">
        <v>0.01</v>
      </c>
    </row>
    <row r="101" spans="8:10">
      <c r="H101" s="29">
        <v>28.1</v>
      </c>
      <c r="I101" s="30">
        <v>940</v>
      </c>
      <c r="J101" s="28">
        <v>0.01</v>
      </c>
    </row>
    <row r="102" spans="8:10">
      <c r="H102" s="29">
        <v>28</v>
      </c>
      <c r="I102" s="30">
        <v>950</v>
      </c>
      <c r="J102" s="28">
        <v>0.01</v>
      </c>
    </row>
    <row r="103" spans="8:10">
      <c r="H103" s="29">
        <v>27.8</v>
      </c>
      <c r="I103" s="30">
        <v>960</v>
      </c>
      <c r="J103" s="28">
        <v>0.01</v>
      </c>
    </row>
    <row r="104" spans="8:10">
      <c r="H104" s="29">
        <v>27.6</v>
      </c>
      <c r="I104" s="30">
        <v>970</v>
      </c>
      <c r="J104" s="28">
        <v>0.01</v>
      </c>
    </row>
    <row r="105" spans="8:10">
      <c r="H105" s="29">
        <v>27.4</v>
      </c>
      <c r="I105" s="30">
        <v>980</v>
      </c>
      <c r="J105" s="28">
        <v>0.01</v>
      </c>
    </row>
    <row r="106" spans="8:10">
      <c r="H106" s="29">
        <v>27.3</v>
      </c>
      <c r="I106" s="30">
        <v>990</v>
      </c>
      <c r="J106" s="28">
        <v>0.01</v>
      </c>
    </row>
    <row r="107" spans="8:10">
      <c r="H107" s="29">
        <v>27.1</v>
      </c>
      <c r="I107" s="30">
        <v>1000</v>
      </c>
      <c r="J107" s="28">
        <v>0.01</v>
      </c>
    </row>
    <row r="108" spans="8:10">
      <c r="H108" s="29">
        <v>26.9</v>
      </c>
      <c r="I108" s="30">
        <v>1010</v>
      </c>
      <c r="J108" s="28">
        <v>0.01</v>
      </c>
    </row>
    <row r="109" spans="8:10">
      <c r="H109" s="29">
        <v>26.8</v>
      </c>
      <c r="I109" s="30">
        <v>1020</v>
      </c>
      <c r="J109" s="28">
        <v>0.01</v>
      </c>
    </row>
    <row r="110" spans="8:10">
      <c r="H110" s="29">
        <v>26.6</v>
      </c>
      <c r="I110" s="30">
        <v>1030</v>
      </c>
      <c r="J110" s="28">
        <v>0.01</v>
      </c>
    </row>
    <row r="111" spans="8:10">
      <c r="H111" s="29">
        <v>26.5</v>
      </c>
      <c r="I111" s="30">
        <v>1040</v>
      </c>
      <c r="J111" s="28">
        <v>0.01</v>
      </c>
    </row>
    <row r="112" spans="8:10">
      <c r="H112" s="29">
        <v>26.4</v>
      </c>
      <c r="I112" s="30">
        <v>1050</v>
      </c>
      <c r="J112" s="28">
        <v>0.01</v>
      </c>
    </row>
    <row r="113" spans="8:10">
      <c r="H113" s="29">
        <v>26.2</v>
      </c>
      <c r="I113" s="30">
        <v>1060</v>
      </c>
      <c r="J113" s="28">
        <v>0.01</v>
      </c>
    </row>
    <row r="114" spans="8:10">
      <c r="H114" s="29">
        <v>26.1</v>
      </c>
      <c r="I114" s="30">
        <v>1070</v>
      </c>
      <c r="J114" s="28">
        <v>0.01</v>
      </c>
    </row>
    <row r="115" spans="8:10">
      <c r="H115" s="29">
        <v>25.9</v>
      </c>
      <c r="I115" s="30">
        <v>1080</v>
      </c>
      <c r="J115" s="28">
        <v>0.01</v>
      </c>
    </row>
    <row r="116" spans="8:10">
      <c r="H116" s="29">
        <v>25.8</v>
      </c>
      <c r="I116" s="30">
        <v>1090</v>
      </c>
      <c r="J116" s="28">
        <v>0.01</v>
      </c>
    </row>
    <row r="117" spans="8:10">
      <c r="H117" s="29">
        <v>25.7</v>
      </c>
      <c r="I117" s="30">
        <v>1100</v>
      </c>
      <c r="J117" s="28">
        <v>0.01</v>
      </c>
    </row>
    <row r="118" spans="8:10">
      <c r="H118" s="29">
        <v>25.6</v>
      </c>
      <c r="I118" s="30">
        <v>1110</v>
      </c>
      <c r="J118" s="28">
        <v>0.01</v>
      </c>
    </row>
    <row r="119" spans="8:10">
      <c r="H119" s="29">
        <v>25.5</v>
      </c>
      <c r="I119" s="30">
        <v>1120</v>
      </c>
      <c r="J119" s="28">
        <v>0.01</v>
      </c>
    </row>
    <row r="120" spans="8:10">
      <c r="H120" s="29">
        <v>25.4</v>
      </c>
      <c r="I120" s="30">
        <v>1130</v>
      </c>
      <c r="J120" s="28">
        <v>0.01</v>
      </c>
    </row>
    <row r="121" spans="8:10">
      <c r="H121" s="27">
        <v>25.3</v>
      </c>
      <c r="I121" s="25">
        <v>1140</v>
      </c>
      <c r="J121" s="28">
        <v>0.01</v>
      </c>
    </row>
    <row r="122" spans="8:10">
      <c r="H122" s="27">
        <v>25.2</v>
      </c>
      <c r="I122" s="25">
        <v>1150</v>
      </c>
      <c r="J122" s="28">
        <v>0.01</v>
      </c>
    </row>
    <row r="123" spans="8:10">
      <c r="H123" s="27">
        <v>25.1</v>
      </c>
      <c r="I123" s="25">
        <v>1160</v>
      </c>
      <c r="J123" s="28">
        <v>0.01</v>
      </c>
    </row>
    <row r="124" spans="8:10">
      <c r="H124" s="27">
        <v>25</v>
      </c>
      <c r="I124" s="25">
        <v>1170</v>
      </c>
      <c r="J124" s="28">
        <v>0.01</v>
      </c>
    </row>
    <row r="125" spans="8:10">
      <c r="H125" s="27">
        <v>24.9</v>
      </c>
      <c r="I125" s="25">
        <v>1180</v>
      </c>
      <c r="J125" s="28">
        <v>0.01</v>
      </c>
    </row>
    <row r="126" spans="8:10">
      <c r="H126" s="27">
        <v>24.8</v>
      </c>
      <c r="I126" s="25">
        <v>1190</v>
      </c>
      <c r="J126" s="28">
        <v>0.01</v>
      </c>
    </row>
    <row r="127" spans="8:10">
      <c r="H127" s="27">
        <v>24.8</v>
      </c>
      <c r="I127" s="25">
        <v>1200</v>
      </c>
      <c r="J127" s="28">
        <v>0.01</v>
      </c>
    </row>
    <row r="128" spans="8:10">
      <c r="H128" s="27">
        <v>24.7</v>
      </c>
      <c r="I128" s="25">
        <v>1210</v>
      </c>
      <c r="J128" s="28">
        <v>0.01</v>
      </c>
    </row>
    <row r="129" spans="8:10">
      <c r="H129" s="27">
        <v>24.6</v>
      </c>
      <c r="I129" s="25">
        <v>1220</v>
      </c>
      <c r="J129" s="28">
        <v>0.01</v>
      </c>
    </row>
    <row r="130" spans="8:10">
      <c r="H130" s="27">
        <v>24.6</v>
      </c>
      <c r="I130" s="25">
        <v>1230</v>
      </c>
      <c r="J130" s="28">
        <v>0</v>
      </c>
    </row>
    <row r="131" spans="8:10">
      <c r="H131" s="27">
        <v>24.4</v>
      </c>
      <c r="I131" s="25">
        <v>1240</v>
      </c>
      <c r="J131" s="28">
        <v>0</v>
      </c>
    </row>
    <row r="132" spans="8:10">
      <c r="H132" s="27">
        <v>24.5</v>
      </c>
      <c r="I132" s="25">
        <v>1250</v>
      </c>
      <c r="J132" s="28">
        <v>0</v>
      </c>
    </row>
    <row r="133" spans="8:10">
      <c r="H133" s="27">
        <v>24.4</v>
      </c>
      <c r="I133" s="25">
        <v>1260</v>
      </c>
      <c r="J133" s="28">
        <v>0</v>
      </c>
    </row>
    <row r="134" spans="8:10">
      <c r="H134" s="27">
        <v>24.3</v>
      </c>
      <c r="I134" s="25">
        <v>1270</v>
      </c>
      <c r="J134" s="28">
        <v>0</v>
      </c>
    </row>
  </sheetData>
  <mergeCells count="6">
    <mergeCell ref="X4:Z4"/>
    <mergeCell ref="D4:F4"/>
    <mergeCell ref="H4:J4"/>
    <mergeCell ref="D2:G3"/>
    <mergeCell ref="T2:W3"/>
    <mergeCell ref="T4:V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Geral</vt:lpstr>
      <vt:lpstr>EX6</vt:lpstr>
      <vt:lpstr>Q3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António Daniel Barbosa Fernandes</dc:creator>
  <cp:keywords/>
  <dc:description/>
  <cp:lastModifiedBy>Rui Soares</cp:lastModifiedBy>
  <cp:revision/>
  <dcterms:created xsi:type="dcterms:W3CDTF">2015-06-05T18:17:20Z</dcterms:created>
  <dcterms:modified xsi:type="dcterms:W3CDTF">2020-12-11T22:38:33Z</dcterms:modified>
  <cp:category/>
  <cp:contentStatus/>
</cp:coreProperties>
</file>