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3/3.2/EXCEL/"/>
    </mc:Choice>
  </mc:AlternateContent>
  <xr:revisionPtr revIDLastSave="611" documentId="11_AD4DF034E34935FBC521DC0EA75A4D085BDEDD99" xr6:coauthVersionLast="45" xr6:coauthVersionMax="45" xr10:uidLastSave="{0E3184F8-5B6B-4145-BA7B-4B7AD1562742}"/>
  <bookViews>
    <workbookView xWindow="-120" yWindow="-120" windowWidth="20730" windowHeight="113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1" l="1"/>
  <c r="D69" i="1"/>
  <c r="G95" i="1"/>
  <c r="C96" i="1"/>
  <c r="C98" i="1" s="1"/>
  <c r="D86" i="1"/>
  <c r="D71" i="1"/>
  <c r="D84" i="1"/>
  <c r="D85" i="1" s="1"/>
  <c r="D70" i="1"/>
  <c r="D54" i="1"/>
  <c r="D48" i="1"/>
  <c r="D47" i="1" s="1"/>
  <c r="D31" i="1"/>
  <c r="D12" i="1"/>
  <c r="D11" i="1" s="1"/>
  <c r="D32" i="1"/>
  <c r="H45" i="1"/>
  <c r="D56" i="1" s="1"/>
  <c r="H29" i="1"/>
  <c r="D34" i="1" s="1"/>
  <c r="D14" i="1"/>
  <c r="H9" i="1"/>
  <c r="D98" i="1" l="1"/>
  <c r="D74" i="1"/>
  <c r="C89" i="1"/>
  <c r="C74" i="1"/>
  <c r="D35" i="1"/>
  <c r="C38" i="1" s="1"/>
  <c r="D15" i="1"/>
  <c r="D18" i="1" s="1"/>
  <c r="C101" i="1"/>
  <c r="D89" i="1"/>
  <c r="D53" i="1"/>
  <c r="D57" i="1"/>
  <c r="C60" i="1" s="1"/>
  <c r="D38" i="1" l="1"/>
  <c r="C18" i="1"/>
  <c r="D101" i="1"/>
  <c r="D60" i="1"/>
</calcChain>
</file>

<file path=xl/sharedStrings.xml><?xml version="1.0" encoding="utf-8"?>
<sst xmlns="http://schemas.openxmlformats.org/spreadsheetml/2006/main" count="88" uniqueCount="42">
  <si>
    <t>Turma 1DK</t>
  </si>
  <si>
    <t>a)</t>
  </si>
  <si>
    <t xml:space="preserve">Pelo TLC, </t>
  </si>
  <si>
    <t>Amostra</t>
  </si>
  <si>
    <t>População</t>
  </si>
  <si>
    <t>Grau de confiança</t>
  </si>
  <si>
    <t>N</t>
  </si>
  <si>
    <t>nivel signif.=alfa</t>
  </si>
  <si>
    <t>Média</t>
  </si>
  <si>
    <t>desconhecido</t>
  </si>
  <si>
    <t>Desvio Padrão</t>
  </si>
  <si>
    <t>Variância</t>
  </si>
  <si>
    <t>Valor Z=</t>
  </si>
  <si>
    <t>Média - Erro</t>
  </si>
  <si>
    <t>Média + Erro</t>
  </si>
  <si>
    <t>b)</t>
  </si>
  <si>
    <t>c)</t>
  </si>
  <si>
    <t>Intervalo de Confiança para a diferença de médias µcA-µcB</t>
  </si>
  <si>
    <t>]</t>
  </si>
  <si>
    <t>[</t>
  </si>
  <si>
    <t>n=</t>
  </si>
  <si>
    <t>q^= 1-p^=</t>
  </si>
  <si>
    <t>Zc=</t>
  </si>
  <si>
    <t>Intervalo de Confiança</t>
  </si>
  <si>
    <t>p^A</t>
  </si>
  <si>
    <t>p^B</t>
  </si>
  <si>
    <t>Zc</t>
  </si>
  <si>
    <t>q^A</t>
  </si>
  <si>
    <t>q^B</t>
  </si>
  <si>
    <t>Intervalo de Confiança p^A - p^B</t>
  </si>
  <si>
    <t>R: Este membro do agregado NÃO tem razão visto que 83 pertence ao intervalo de confiança [64,8057; 71,1943] com 97% de confiança.</t>
  </si>
  <si>
    <t>R: Como o IC apresenta extremos de sinais contrários, com 98% de confiança, podemos afirmar que NÃO há diferenças entre os valores médios dos tempos que os agregados das duas cidades passam nas compras</t>
  </si>
  <si>
    <t>p^=(50-18)/50=</t>
  </si>
  <si>
    <t>p^=24/65=</t>
  </si>
  <si>
    <t>R: Sim, o Francisco não tem razão porque 0,70 não está incluido no intervalo, com 94% de confiança.</t>
  </si>
  <si>
    <t>Nivel signif.=alfa</t>
  </si>
  <si>
    <t>X : v.a. que representa o tempo que os agregados familiares da Cidade A passam a fazer compras, em minutos.</t>
  </si>
  <si>
    <t>R: Este membro do agregado NÃO tem razão visto que 61 não pertence ao intervalo de confiança [61,8109; 68,1891] com 96% de confiança.</t>
  </si>
  <si>
    <t>Y : v.a. que representa o tempo que os agregados familiares da Cidade B passam a fazer compras, em minutos.</t>
  </si>
  <si>
    <t xml:space="preserve">R: Sim, porque a percentagem de agregados que não vão ao supermercado pelo menos 4 vezes por mês está incluida no intervalo de confiança com 91% de confiança, e o intervalo é inferior a 30%.  </t>
  </si>
  <si>
    <t>CABEÇALHO DO LADO DIREITO-&gt;</t>
  </si>
  <si>
    <t>R: Não há certezas porque IC apresenta extremos de sinais opostos.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</si>
</sst>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theme="4" tint="0.499984740745262"/>
      </top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4" borderId="0" applyNumberFormat="0" applyBorder="0" applyAlignment="0" applyProtection="0"/>
    <xf numFmtId="0" fontId="8" fillId="5" borderId="14" applyNumberFormat="0" applyAlignment="0" applyProtection="0"/>
    <xf numFmtId="0" fontId="4" fillId="6" borderId="15" applyNumberFormat="0" applyFont="0" applyAlignment="0" applyProtection="0"/>
    <xf numFmtId="0" fontId="2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87">
    <xf numFmtId="0" fontId="0" fillId="0" borderId="0" xfId="0"/>
    <xf numFmtId="0" fontId="1" fillId="3" borderId="4" xfId="2" applyFont="1" applyBorder="1" applyAlignment="1">
      <alignment horizontal="center" vertical="center"/>
    </xf>
    <xf numFmtId="0" fontId="1" fillId="3" borderId="5" xfId="2" applyFont="1" applyBorder="1" applyAlignment="1">
      <alignment horizontal="center" vertical="center"/>
    </xf>
    <xf numFmtId="0" fontId="1" fillId="3" borderId="6" xfId="2" applyFont="1" applyBorder="1" applyAlignment="1">
      <alignment horizontal="center" vertical="center"/>
    </xf>
    <xf numFmtId="0" fontId="0" fillId="0" borderId="0" xfId="0" applyAlignment="1"/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12" xfId="3" applyAlignment="1">
      <alignment horizontal="left"/>
    </xf>
    <xf numFmtId="0" fontId="6" fillId="0" borderId="13" xfId="4"/>
    <xf numFmtId="0" fontId="10" fillId="0" borderId="0" xfId="0" applyFont="1" applyAlignment="1">
      <alignment horizontal="left" vertical="center"/>
    </xf>
    <xf numFmtId="0" fontId="8" fillId="5" borderId="14" xfId="6" applyAlignment="1">
      <alignment horizontal="center" vertical="center"/>
    </xf>
    <xf numFmtId="164" fontId="8" fillId="5" borderId="14" xfId="6" applyNumberFormat="1" applyAlignment="1">
      <alignment horizontal="center" vertical="center"/>
    </xf>
    <xf numFmtId="0" fontId="0" fillId="0" borderId="20" xfId="0" applyBorder="1"/>
    <xf numFmtId="0" fontId="0" fillId="0" borderId="36" xfId="0" applyBorder="1"/>
    <xf numFmtId="0" fontId="10" fillId="0" borderId="0" xfId="0" applyFont="1" applyAlignment="1">
      <alignment vertical="center"/>
    </xf>
    <xf numFmtId="164" fontId="8" fillId="5" borderId="37" xfId="6" applyNumberFormat="1" applyBorder="1" applyAlignment="1">
      <alignment horizontal="center" vertical="center"/>
    </xf>
    <xf numFmtId="0" fontId="8" fillId="5" borderId="38" xfId="6" applyBorder="1" applyAlignment="1">
      <alignment horizontal="center" vertical="center"/>
    </xf>
    <xf numFmtId="0" fontId="4" fillId="8" borderId="23" xfId="9" applyBorder="1" applyAlignment="1">
      <alignment horizontal="center" vertical="center"/>
    </xf>
    <xf numFmtId="0" fontId="4" fillId="8" borderId="33" xfId="9" applyBorder="1" applyAlignment="1">
      <alignment horizontal="center" vertical="center"/>
    </xf>
    <xf numFmtId="0" fontId="4" fillId="8" borderId="25" xfId="9" applyBorder="1" applyAlignment="1">
      <alignment horizontal="center" vertical="center"/>
    </xf>
    <xf numFmtId="0" fontId="10" fillId="11" borderId="0" xfId="12" applyFont="1" applyAlignment="1">
      <alignment horizontal="left" vertical="center"/>
    </xf>
    <xf numFmtId="0" fontId="4" fillId="8" borderId="32" xfId="9" applyBorder="1" applyAlignment="1">
      <alignment horizontal="center" vertical="center"/>
    </xf>
    <xf numFmtId="0" fontId="4" fillId="8" borderId="22" xfId="9" applyBorder="1" applyAlignment="1">
      <alignment horizontal="center" vertical="center"/>
    </xf>
    <xf numFmtId="0" fontId="4" fillId="8" borderId="25" xfId="9" applyBorder="1" applyAlignment="1">
      <alignment horizontal="center" vertical="center"/>
    </xf>
    <xf numFmtId="0" fontId="4" fillId="8" borderId="19" xfId="9" applyBorder="1" applyAlignment="1">
      <alignment horizontal="center" vertical="center"/>
    </xf>
    <xf numFmtId="0" fontId="4" fillId="8" borderId="29" xfId="9" applyBorder="1" applyAlignment="1">
      <alignment horizontal="center" vertical="center"/>
    </xf>
    <xf numFmtId="0" fontId="4" fillId="8" borderId="31" xfId="9" applyBorder="1" applyAlignment="1">
      <alignment horizontal="center" vertical="center"/>
    </xf>
    <xf numFmtId="0" fontId="4" fillId="8" borderId="23" xfId="9" applyBorder="1" applyAlignment="1">
      <alignment horizontal="center" vertical="center"/>
    </xf>
    <xf numFmtId="0" fontId="12" fillId="9" borderId="34" xfId="10" applyFont="1" applyBorder="1" applyAlignment="1">
      <alignment horizontal="center" vertical="center"/>
    </xf>
    <xf numFmtId="0" fontId="12" fillId="9" borderId="17" xfId="10" applyFont="1" applyBorder="1" applyAlignment="1">
      <alignment horizontal="center" vertical="center"/>
    </xf>
    <xf numFmtId="0" fontId="12" fillId="9" borderId="18" xfId="10" applyFont="1" applyBorder="1" applyAlignment="1">
      <alignment horizontal="center" vertical="center"/>
    </xf>
    <xf numFmtId="0" fontId="12" fillId="9" borderId="16" xfId="10" applyFont="1" applyBorder="1" applyAlignment="1">
      <alignment horizontal="center" vertical="center"/>
    </xf>
    <xf numFmtId="164" fontId="12" fillId="9" borderId="18" xfId="10" applyNumberFormat="1" applyFont="1" applyBorder="1" applyAlignment="1">
      <alignment horizontal="center" vertical="center"/>
    </xf>
    <xf numFmtId="1" fontId="12" fillId="9" borderId="18" xfId="10" applyNumberFormat="1" applyFont="1" applyBorder="1" applyAlignment="1">
      <alignment horizontal="center" vertical="center"/>
    </xf>
    <xf numFmtId="164" fontId="12" fillId="9" borderId="14" xfId="10" applyNumberFormat="1" applyFont="1" applyBorder="1" applyAlignment="1">
      <alignment horizontal="center" vertical="center"/>
    </xf>
    <xf numFmtId="164" fontId="12" fillId="9" borderId="17" xfId="10" applyNumberFormat="1" applyFont="1" applyBorder="1" applyAlignment="1">
      <alignment horizontal="center"/>
    </xf>
    <xf numFmtId="0" fontId="12" fillId="9" borderId="21" xfId="10" applyFont="1" applyBorder="1" applyAlignment="1">
      <alignment horizontal="center" vertical="center"/>
    </xf>
    <xf numFmtId="0" fontId="12" fillId="9" borderId="30" xfId="10" applyFont="1" applyBorder="1" applyAlignment="1">
      <alignment horizontal="center" vertical="center"/>
    </xf>
    <xf numFmtId="164" fontId="12" fillId="9" borderId="21" xfId="10" applyNumberFormat="1" applyFont="1" applyBorder="1" applyAlignment="1">
      <alignment horizontal="center" vertical="center"/>
    </xf>
    <xf numFmtId="164" fontId="12" fillId="9" borderId="0" xfId="10" applyNumberFormat="1" applyFont="1" applyAlignment="1">
      <alignment horizontal="center"/>
    </xf>
    <xf numFmtId="164" fontId="12" fillId="9" borderId="24" xfId="10" applyNumberFormat="1" applyFont="1" applyBorder="1" applyAlignment="1">
      <alignment horizontal="center" vertical="center"/>
    </xf>
    <xf numFmtId="164" fontId="12" fillId="9" borderId="0" xfId="10" applyNumberFormat="1" applyFont="1" applyBorder="1" applyAlignment="1">
      <alignment horizontal="center"/>
    </xf>
    <xf numFmtId="164" fontId="12" fillId="9" borderId="28" xfId="10" applyNumberFormat="1" applyFont="1" applyBorder="1" applyAlignment="1">
      <alignment horizontal="center"/>
    </xf>
    <xf numFmtId="0" fontId="4" fillId="10" borderId="32" xfId="11" applyBorder="1" applyAlignment="1">
      <alignment horizontal="center" vertical="center"/>
    </xf>
    <xf numFmtId="0" fontId="4" fillId="10" borderId="22" xfId="1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/>
    <xf numFmtId="164" fontId="8" fillId="5" borderId="38" xfId="6" applyNumberFormat="1" applyBorder="1" applyAlignment="1">
      <alignment horizontal="center" vertical="center"/>
    </xf>
    <xf numFmtId="0" fontId="10" fillId="13" borderId="39" xfId="7" applyFont="1" applyFill="1" applyBorder="1" applyAlignment="1">
      <alignment horizontal="center"/>
    </xf>
    <xf numFmtId="0" fontId="10" fillId="13" borderId="0" xfId="7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0" fillId="0" borderId="33" xfId="0" applyBorder="1"/>
    <xf numFmtId="164" fontId="12" fillId="9" borderId="40" xfId="10" applyNumberFormat="1" applyFont="1" applyBorder="1" applyAlignment="1">
      <alignment horizontal="center" vertical="center"/>
    </xf>
    <xf numFmtId="0" fontId="4" fillId="14" borderId="23" xfId="13" applyFill="1" applyBorder="1" applyAlignment="1">
      <alignment horizontal="center" vertical="center"/>
    </xf>
    <xf numFmtId="0" fontId="4" fillId="14" borderId="22" xfId="13" applyFill="1" applyBorder="1" applyAlignment="1">
      <alignment horizontal="center" vertical="center"/>
    </xf>
    <xf numFmtId="0" fontId="4" fillId="14" borderId="32" xfId="13" applyFill="1" applyBorder="1" applyAlignment="1">
      <alignment horizontal="center" vertical="center"/>
    </xf>
    <xf numFmtId="0" fontId="4" fillId="14" borderId="35" xfId="13" applyFill="1" applyBorder="1" applyAlignment="1">
      <alignment horizontal="center" vertical="center"/>
    </xf>
    <xf numFmtId="0" fontId="4" fillId="14" borderId="23" xfId="9" applyFill="1" applyBorder="1" applyAlignment="1">
      <alignment horizontal="center" vertical="center"/>
    </xf>
    <xf numFmtId="0" fontId="4" fillId="14" borderId="22" xfId="9" applyFill="1" applyBorder="1" applyAlignment="1">
      <alignment horizontal="center" vertical="center"/>
    </xf>
    <xf numFmtId="0" fontId="4" fillId="8" borderId="35" xfId="9" applyBorder="1" applyAlignment="1">
      <alignment horizontal="center" vertical="center"/>
    </xf>
    <xf numFmtId="0" fontId="4" fillId="10" borderId="35" xfId="11" applyBorder="1" applyAlignment="1">
      <alignment horizontal="center" vertical="center"/>
    </xf>
    <xf numFmtId="0" fontId="4" fillId="10" borderId="25" xfId="11" applyBorder="1" applyAlignment="1">
      <alignment horizontal="center" vertical="center"/>
    </xf>
    <xf numFmtId="164" fontId="12" fillId="9" borderId="41" xfId="10" applyNumberFormat="1" applyFont="1" applyBorder="1" applyAlignment="1">
      <alignment horizontal="center" vertical="center"/>
    </xf>
    <xf numFmtId="0" fontId="0" fillId="14" borderId="22" xfId="13" applyFont="1" applyFill="1" applyBorder="1" applyAlignment="1">
      <alignment horizontal="center" vertical="center"/>
    </xf>
    <xf numFmtId="0" fontId="0" fillId="8" borderId="22" xfId="9" applyFont="1" applyBorder="1" applyAlignment="1">
      <alignment horizontal="center" vertical="center"/>
    </xf>
    <xf numFmtId="0" fontId="6" fillId="0" borderId="42" xfId="4" applyBorder="1"/>
    <xf numFmtId="0" fontId="4" fillId="14" borderId="26" xfId="13" applyFill="1" applyBorder="1" applyAlignment="1">
      <alignment horizontal="center"/>
    </xf>
    <xf numFmtId="0" fontId="4" fillId="14" borderId="27" xfId="13" applyFill="1" applyBorder="1" applyAlignment="1">
      <alignment horizontal="center"/>
    </xf>
    <xf numFmtId="0" fontId="4" fillId="14" borderId="19" xfId="13" applyFill="1" applyBorder="1" applyAlignment="1">
      <alignment horizontal="center" vertical="center"/>
    </xf>
    <xf numFmtId="0" fontId="4" fillId="14" borderId="29" xfId="13" applyFill="1" applyBorder="1" applyAlignment="1">
      <alignment horizontal="center" vertical="center"/>
    </xf>
    <xf numFmtId="0" fontId="4" fillId="0" borderId="0" xfId="12" applyFill="1"/>
    <xf numFmtId="0" fontId="11" fillId="15" borderId="0" xfId="5" applyFont="1" applyFill="1" applyAlignment="1">
      <alignment horizontal="left"/>
    </xf>
    <xf numFmtId="0" fontId="10" fillId="11" borderId="0" xfId="12" applyFont="1" applyAlignment="1">
      <alignment horizontal="left"/>
    </xf>
    <xf numFmtId="0" fontId="0" fillId="0" borderId="0" xfId="0" applyFill="1" applyAlignment="1">
      <alignment horizontal="center"/>
    </xf>
    <xf numFmtId="0" fontId="13" fillId="7" borderId="0" xfId="8" applyFont="1" applyAlignment="1">
      <alignment horizontal="center"/>
    </xf>
  </cellXfs>
  <cellStyles count="14">
    <cellStyle name="20% - Cor3" xfId="10" builtinId="38"/>
    <cellStyle name="20% - Cor5" xfId="12" builtinId="46"/>
    <cellStyle name="60% - Cor1" xfId="9" builtinId="32"/>
    <cellStyle name="60% - Cor4" xfId="11" builtinId="44"/>
    <cellStyle name="60% - Cor5" xfId="13" builtinId="48"/>
    <cellStyle name="Cabeçalho 1" xfId="3" builtinId="16"/>
    <cellStyle name="Cabeçalho 2" xfId="4" builtinId="17"/>
    <cellStyle name="Cálculo" xfId="6" builtinId="22"/>
    <cellStyle name="Cor1" xfId="8" builtinId="29"/>
    <cellStyle name="Cor2" xfId="1" builtinId="33"/>
    <cellStyle name="Cor3" xfId="2" builtinId="37"/>
    <cellStyle name="Correto" xfId="5" builtinId="26"/>
    <cellStyle name="Normal" xfId="0" builtinId="0"/>
    <cellStyle name="Nota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13123</xdr:colOff>
      <xdr:row>12</xdr:row>
      <xdr:rowOff>5927</xdr:rowOff>
    </xdr:from>
    <xdr:to>
      <xdr:col>14</xdr:col>
      <xdr:colOff>475192</xdr:colOff>
      <xdr:row>14</xdr:row>
      <xdr:rowOff>284269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7D20BFE4-CA17-4382-ADB9-36E95C400E30}"/>
            </a:ext>
            <a:ext uri="{147F2762-F138-4A5C-976F-8EAC2B608ADB}">
              <a16:predDERef xmlns:a16="http://schemas.microsoft.com/office/drawing/2014/main" pred="{19AEF5D1-A765-438A-8601-73CB76B24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5056" y="2435860"/>
          <a:ext cx="5881794" cy="697442"/>
        </a:xfrm>
        <a:prstGeom prst="rect">
          <a:avLst/>
        </a:prstGeom>
      </xdr:spPr>
    </xdr:pic>
    <xdr:clientData/>
  </xdr:twoCellAnchor>
  <xdr:twoCellAnchor editAs="oneCell">
    <xdr:from>
      <xdr:col>4</xdr:col>
      <xdr:colOff>260350</xdr:colOff>
      <xdr:row>67</xdr:row>
      <xdr:rowOff>47625</xdr:rowOff>
    </xdr:from>
    <xdr:to>
      <xdr:col>6</xdr:col>
      <xdr:colOff>1085850</xdr:colOff>
      <xdr:row>70</xdr:row>
      <xdr:rowOff>123825</xdr:rowOff>
    </xdr:to>
    <xdr:pic>
      <xdr:nvPicPr>
        <xdr:cNvPr id="33" name="Imagem 7">
          <a:extLst>
            <a:ext uri="{FF2B5EF4-FFF2-40B4-BE49-F238E27FC236}">
              <a16:creationId xmlns:a16="http://schemas.microsoft.com/office/drawing/2014/main" id="{F149719B-C617-4058-A53B-A98A51DA7F83}"/>
            </a:ext>
            <a:ext uri="{147F2762-F138-4A5C-976F-8EAC2B608ADB}">
              <a16:predDERef xmlns:a16="http://schemas.microsoft.com/office/drawing/2014/main" pred="{AEC5124F-0DB5-499E-B1BE-76F77713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9900" y="14468475"/>
          <a:ext cx="2559050" cy="704850"/>
        </a:xfrm>
        <a:prstGeom prst="rect">
          <a:avLst/>
        </a:prstGeom>
      </xdr:spPr>
    </xdr:pic>
    <xdr:clientData/>
  </xdr:twoCellAnchor>
  <xdr:oneCellAnchor>
    <xdr:from>
      <xdr:col>4</xdr:col>
      <xdr:colOff>36195</xdr:colOff>
      <xdr:row>4</xdr:row>
      <xdr:rowOff>166794</xdr:rowOff>
    </xdr:from>
    <xdr:ext cx="135408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6">
              <a:extLst>
                <a:ext uri="{FF2B5EF4-FFF2-40B4-BE49-F238E27FC236}">
                  <a16:creationId xmlns:a16="http://schemas.microsoft.com/office/drawing/2014/main" id="{DE147FBE-1C99-422F-8C7B-BB0E77E5236F}"/>
                </a:ext>
              </a:extLst>
            </xdr:cNvPr>
            <xdr:cNvSpPr txBox="1"/>
          </xdr:nvSpPr>
          <xdr:spPr>
            <a:xfrm>
              <a:off x="4007062" y="1047327"/>
              <a:ext cx="1354089" cy="179665"/>
            </a:xfrm>
            <a:custGeom>
              <a:avLst/>
              <a:gdLst>
                <a:gd name="connsiteX0" fmla="*/ 0 w 1354089"/>
                <a:gd name="connsiteY0" fmla="*/ 0 h 179665"/>
                <a:gd name="connsiteX1" fmla="*/ 437822 w 1354089"/>
                <a:gd name="connsiteY1" fmla="*/ 0 h 179665"/>
                <a:gd name="connsiteX2" fmla="*/ 875644 w 1354089"/>
                <a:gd name="connsiteY2" fmla="*/ 0 h 179665"/>
                <a:gd name="connsiteX3" fmla="*/ 1354089 w 1354089"/>
                <a:gd name="connsiteY3" fmla="*/ 0 h 179665"/>
                <a:gd name="connsiteX4" fmla="*/ 1354089 w 1354089"/>
                <a:gd name="connsiteY4" fmla="*/ 179665 h 179665"/>
                <a:gd name="connsiteX5" fmla="*/ 889185 w 1354089"/>
                <a:gd name="connsiteY5" fmla="*/ 179665 h 179665"/>
                <a:gd name="connsiteX6" fmla="*/ 424281 w 1354089"/>
                <a:gd name="connsiteY6" fmla="*/ 179665 h 179665"/>
                <a:gd name="connsiteX7" fmla="*/ 0 w 1354089"/>
                <a:gd name="connsiteY7" fmla="*/ 179665 h 179665"/>
                <a:gd name="connsiteX8" fmla="*/ 0 w 1354089"/>
                <a:gd name="connsiteY8" fmla="*/ 0 h 1796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54089" h="179665" fill="none" extrusionOk="0">
                  <a:moveTo>
                    <a:pt x="0" y="0"/>
                  </a:moveTo>
                  <a:cubicBezTo>
                    <a:pt x="125249" y="-235"/>
                    <a:pt x="285793" y="48975"/>
                    <a:pt x="437822" y="0"/>
                  </a:cubicBezTo>
                  <a:cubicBezTo>
                    <a:pt x="589851" y="-48975"/>
                    <a:pt x="754478" y="34525"/>
                    <a:pt x="875644" y="0"/>
                  </a:cubicBezTo>
                  <a:cubicBezTo>
                    <a:pt x="996810" y="-34525"/>
                    <a:pt x="1148856" y="36220"/>
                    <a:pt x="1354089" y="0"/>
                  </a:cubicBezTo>
                  <a:cubicBezTo>
                    <a:pt x="1369261" y="39294"/>
                    <a:pt x="1333049" y="119629"/>
                    <a:pt x="1354089" y="179665"/>
                  </a:cubicBezTo>
                  <a:cubicBezTo>
                    <a:pt x="1139909" y="195000"/>
                    <a:pt x="1117370" y="148642"/>
                    <a:pt x="889185" y="179665"/>
                  </a:cubicBezTo>
                  <a:cubicBezTo>
                    <a:pt x="661000" y="210688"/>
                    <a:pt x="558067" y="177368"/>
                    <a:pt x="424281" y="179665"/>
                  </a:cubicBezTo>
                  <a:cubicBezTo>
                    <a:pt x="290495" y="181962"/>
                    <a:pt x="153388" y="162189"/>
                    <a:pt x="0" y="179665"/>
                  </a:cubicBezTo>
                  <a:cubicBezTo>
                    <a:pt x="-18260" y="128067"/>
                    <a:pt x="20563" y="62312"/>
                    <a:pt x="0" y="0"/>
                  </a:cubicBezTo>
                  <a:close/>
                </a:path>
                <a:path w="1354089" h="179665" stroke="0" extrusionOk="0">
                  <a:moveTo>
                    <a:pt x="0" y="0"/>
                  </a:moveTo>
                  <a:cubicBezTo>
                    <a:pt x="186460" y="-10129"/>
                    <a:pt x="262835" y="25772"/>
                    <a:pt x="437822" y="0"/>
                  </a:cubicBezTo>
                  <a:cubicBezTo>
                    <a:pt x="612809" y="-25772"/>
                    <a:pt x="695551" y="9403"/>
                    <a:pt x="875644" y="0"/>
                  </a:cubicBezTo>
                  <a:cubicBezTo>
                    <a:pt x="1055737" y="-9403"/>
                    <a:pt x="1168002" y="38958"/>
                    <a:pt x="1354089" y="0"/>
                  </a:cubicBezTo>
                  <a:cubicBezTo>
                    <a:pt x="1362642" y="43059"/>
                    <a:pt x="1340497" y="125204"/>
                    <a:pt x="1354089" y="179665"/>
                  </a:cubicBezTo>
                  <a:cubicBezTo>
                    <a:pt x="1178538" y="231893"/>
                    <a:pt x="1037098" y="134310"/>
                    <a:pt x="889185" y="179665"/>
                  </a:cubicBezTo>
                  <a:cubicBezTo>
                    <a:pt x="741272" y="225020"/>
                    <a:pt x="552584" y="161507"/>
                    <a:pt x="464904" y="179665"/>
                  </a:cubicBezTo>
                  <a:cubicBezTo>
                    <a:pt x="377224" y="197823"/>
                    <a:pt x="143710" y="138506"/>
                    <a:pt x="0" y="179665"/>
                  </a:cubicBezTo>
                  <a:cubicBezTo>
                    <a:pt x="-3924" y="143674"/>
                    <a:pt x="19329" y="45966"/>
                    <a:pt x="0" y="0"/>
                  </a:cubicBezTo>
                  <a:close/>
                </a:path>
              </a:pathLst>
            </a:cu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19894686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1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pt-PT" sz="1100" b="0" i="0">
                        <a:latin typeface="Cambria Math" panose="02040503050406030204" pitchFamily="18" charset="0"/>
                      </a:rPr>
                      <m:t>=50, 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pt-PT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pt-PT" sz="1100" b="0" i="0">
                            <a:latin typeface="Cambria Math" panose="02040503050406030204" pitchFamily="18" charset="0"/>
                          </a:rPr>
                          <m:t>s</m:t>
                        </m:r>
                      </m:e>
                      <m:sup>
                        <m:r>
                          <a:rPr lang="pt-PT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PT" sz="1100" b="0" i="0">
                        <a:latin typeface="Cambria Math" panose="02040503050406030204" pitchFamily="18" charset="0"/>
                      </a:rPr>
                      <m:t>=11</m:t>
                    </m:r>
                  </m:oMath>
                </m:oMathPara>
              </a14:m>
              <a:endParaRPr lang="pt-PT" sz="1100" b="0" i="0"/>
            </a:p>
          </xdr:txBody>
        </xdr:sp>
      </mc:Choice>
      <mc:Fallback xmlns="">
        <xdr:sp macro="" textlink="">
          <xdr:nvSpPr>
            <xdr:cNvPr id="68" name="CaixaDeTexto 6">
              <a:extLst>
                <a:ext uri="{FF2B5EF4-FFF2-40B4-BE49-F238E27FC236}">
                  <a16:creationId xmlns:a16="http://schemas.microsoft.com/office/drawing/2014/main" id="{DE147FBE-1C99-422F-8C7B-BB0E77E5236F}"/>
                </a:ext>
              </a:extLst>
            </xdr:cNvPr>
            <xdr:cNvSpPr txBox="1"/>
          </xdr:nvSpPr>
          <xdr:spPr>
            <a:xfrm>
              <a:off x="4007062" y="1047327"/>
              <a:ext cx="1354089" cy="17966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198946862">
                    <a:custGeom>
                      <a:avLst/>
                      <a:gdLst>
                        <a:gd name="connsiteX0" fmla="*/ 0 w 1354089"/>
                        <a:gd name="connsiteY0" fmla="*/ 0 h 179665"/>
                        <a:gd name="connsiteX1" fmla="*/ 437822 w 1354089"/>
                        <a:gd name="connsiteY1" fmla="*/ 0 h 179665"/>
                        <a:gd name="connsiteX2" fmla="*/ 875644 w 1354089"/>
                        <a:gd name="connsiteY2" fmla="*/ 0 h 179665"/>
                        <a:gd name="connsiteX3" fmla="*/ 1354089 w 1354089"/>
                        <a:gd name="connsiteY3" fmla="*/ 0 h 179665"/>
                        <a:gd name="connsiteX4" fmla="*/ 1354089 w 1354089"/>
                        <a:gd name="connsiteY4" fmla="*/ 179665 h 179665"/>
                        <a:gd name="connsiteX5" fmla="*/ 889185 w 1354089"/>
                        <a:gd name="connsiteY5" fmla="*/ 179665 h 179665"/>
                        <a:gd name="connsiteX6" fmla="*/ 424281 w 1354089"/>
                        <a:gd name="connsiteY6" fmla="*/ 179665 h 179665"/>
                        <a:gd name="connsiteX7" fmla="*/ 0 w 1354089"/>
                        <a:gd name="connsiteY7" fmla="*/ 179665 h 179665"/>
                        <a:gd name="connsiteX8" fmla="*/ 0 w 1354089"/>
                        <a:gd name="connsiteY8" fmla="*/ 0 h 17966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354089" h="179665" fill="none" extrusionOk="0">
                          <a:moveTo>
                            <a:pt x="0" y="0"/>
                          </a:moveTo>
                          <a:cubicBezTo>
                            <a:pt x="125249" y="-235"/>
                            <a:pt x="285793" y="48975"/>
                            <a:pt x="437822" y="0"/>
                          </a:cubicBezTo>
                          <a:cubicBezTo>
                            <a:pt x="589851" y="-48975"/>
                            <a:pt x="754478" y="34525"/>
                            <a:pt x="875644" y="0"/>
                          </a:cubicBezTo>
                          <a:cubicBezTo>
                            <a:pt x="996810" y="-34525"/>
                            <a:pt x="1148856" y="36220"/>
                            <a:pt x="1354089" y="0"/>
                          </a:cubicBezTo>
                          <a:cubicBezTo>
                            <a:pt x="1369261" y="39294"/>
                            <a:pt x="1333049" y="119629"/>
                            <a:pt x="1354089" y="179665"/>
                          </a:cubicBezTo>
                          <a:cubicBezTo>
                            <a:pt x="1139909" y="195000"/>
                            <a:pt x="1117370" y="148642"/>
                            <a:pt x="889185" y="179665"/>
                          </a:cubicBezTo>
                          <a:cubicBezTo>
                            <a:pt x="661000" y="210688"/>
                            <a:pt x="558067" y="177368"/>
                            <a:pt x="424281" y="179665"/>
                          </a:cubicBezTo>
                          <a:cubicBezTo>
                            <a:pt x="290495" y="181962"/>
                            <a:pt x="153388" y="162189"/>
                            <a:pt x="0" y="179665"/>
                          </a:cubicBezTo>
                          <a:cubicBezTo>
                            <a:pt x="-18260" y="128067"/>
                            <a:pt x="20563" y="62312"/>
                            <a:pt x="0" y="0"/>
                          </a:cubicBezTo>
                          <a:close/>
                        </a:path>
                        <a:path w="1354089" h="179665" stroke="0" extrusionOk="0">
                          <a:moveTo>
                            <a:pt x="0" y="0"/>
                          </a:moveTo>
                          <a:cubicBezTo>
                            <a:pt x="186460" y="-10129"/>
                            <a:pt x="262835" y="25772"/>
                            <a:pt x="437822" y="0"/>
                          </a:cubicBezTo>
                          <a:cubicBezTo>
                            <a:pt x="612809" y="-25772"/>
                            <a:pt x="695551" y="9403"/>
                            <a:pt x="875644" y="0"/>
                          </a:cubicBezTo>
                          <a:cubicBezTo>
                            <a:pt x="1055737" y="-9403"/>
                            <a:pt x="1168002" y="38958"/>
                            <a:pt x="1354089" y="0"/>
                          </a:cubicBezTo>
                          <a:cubicBezTo>
                            <a:pt x="1362642" y="43059"/>
                            <a:pt x="1340497" y="125204"/>
                            <a:pt x="1354089" y="179665"/>
                          </a:cubicBezTo>
                          <a:cubicBezTo>
                            <a:pt x="1178538" y="231893"/>
                            <a:pt x="1037098" y="134310"/>
                            <a:pt x="889185" y="179665"/>
                          </a:cubicBezTo>
                          <a:cubicBezTo>
                            <a:pt x="741272" y="225020"/>
                            <a:pt x="552584" y="161507"/>
                            <a:pt x="464904" y="179665"/>
                          </a:cubicBezTo>
                          <a:cubicBezTo>
                            <a:pt x="377224" y="197823"/>
                            <a:pt x="143710" y="138506"/>
                            <a:pt x="0" y="179665"/>
                          </a:cubicBezTo>
                          <a:cubicBezTo>
                            <a:pt x="-3924" y="143674"/>
                            <a:pt x="19329" y="45966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n=50,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σ^</a:t>
              </a:r>
              <a:r>
                <a:rPr lang="pt-PT" sz="1100" b="0" i="0">
                  <a:latin typeface="Cambria Math" panose="02040503050406030204" pitchFamily="18" charset="0"/>
                </a:rPr>
                <a:t>2=s^2=11</a:t>
              </a:r>
              <a:endParaRPr lang="pt-PT" sz="1100" b="0" i="0"/>
            </a:p>
          </xdr:txBody>
        </xdr:sp>
      </mc:Fallback>
    </mc:AlternateContent>
    <xdr:clientData/>
  </xdr:oneCellAnchor>
  <xdr:oneCellAnchor>
    <xdr:from>
      <xdr:col>2</xdr:col>
      <xdr:colOff>1051560</xdr:colOff>
      <xdr:row>4</xdr:row>
      <xdr:rowOff>125730</xdr:rowOff>
    </xdr:from>
    <xdr:ext cx="89357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8">
              <a:extLst>
                <a:ext uri="{FF2B5EF4-FFF2-40B4-BE49-F238E27FC236}">
                  <a16:creationId xmlns:a16="http://schemas.microsoft.com/office/drawing/2014/main" id="{69230E63-D44C-472C-8A17-F854A55ECB1E}"/>
                </a:ext>
              </a:extLst>
            </xdr:cNvPr>
            <xdr:cNvSpPr txBox="1"/>
          </xdr:nvSpPr>
          <xdr:spPr>
            <a:xfrm>
              <a:off x="2270760" y="1011555"/>
              <a:ext cx="893578" cy="318036"/>
            </a:xfrm>
            <a:custGeom>
              <a:avLst/>
              <a:gdLst>
                <a:gd name="connsiteX0" fmla="*/ 0 w 893578"/>
                <a:gd name="connsiteY0" fmla="*/ 0 h 318036"/>
                <a:gd name="connsiteX1" fmla="*/ 446789 w 893578"/>
                <a:gd name="connsiteY1" fmla="*/ 0 h 318036"/>
                <a:gd name="connsiteX2" fmla="*/ 893578 w 893578"/>
                <a:gd name="connsiteY2" fmla="*/ 0 h 318036"/>
                <a:gd name="connsiteX3" fmla="*/ 893578 w 893578"/>
                <a:gd name="connsiteY3" fmla="*/ 318036 h 318036"/>
                <a:gd name="connsiteX4" fmla="*/ 437853 w 893578"/>
                <a:gd name="connsiteY4" fmla="*/ 318036 h 318036"/>
                <a:gd name="connsiteX5" fmla="*/ 0 w 893578"/>
                <a:gd name="connsiteY5" fmla="*/ 318036 h 318036"/>
                <a:gd name="connsiteX6" fmla="*/ 0 w 893578"/>
                <a:gd name="connsiteY6" fmla="*/ 0 h 3180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93578" h="318036" fill="none" extrusionOk="0">
                  <a:moveTo>
                    <a:pt x="0" y="0"/>
                  </a:moveTo>
                  <a:cubicBezTo>
                    <a:pt x="166840" y="-31069"/>
                    <a:pt x="252434" y="15616"/>
                    <a:pt x="446789" y="0"/>
                  </a:cubicBezTo>
                  <a:cubicBezTo>
                    <a:pt x="641144" y="-15616"/>
                    <a:pt x="771864" y="39147"/>
                    <a:pt x="893578" y="0"/>
                  </a:cubicBezTo>
                  <a:cubicBezTo>
                    <a:pt x="898641" y="86544"/>
                    <a:pt x="892353" y="245133"/>
                    <a:pt x="893578" y="318036"/>
                  </a:cubicBezTo>
                  <a:cubicBezTo>
                    <a:pt x="714113" y="364018"/>
                    <a:pt x="603832" y="287273"/>
                    <a:pt x="437853" y="318036"/>
                  </a:cubicBezTo>
                  <a:cubicBezTo>
                    <a:pt x="271875" y="348799"/>
                    <a:pt x="99282" y="274161"/>
                    <a:pt x="0" y="318036"/>
                  </a:cubicBezTo>
                  <a:cubicBezTo>
                    <a:pt x="-10173" y="222693"/>
                    <a:pt x="16662" y="78608"/>
                    <a:pt x="0" y="0"/>
                  </a:cubicBezTo>
                  <a:close/>
                </a:path>
                <a:path w="893578" h="318036" stroke="0" extrusionOk="0">
                  <a:moveTo>
                    <a:pt x="0" y="0"/>
                  </a:moveTo>
                  <a:cubicBezTo>
                    <a:pt x="153392" y="-50175"/>
                    <a:pt x="253954" y="53936"/>
                    <a:pt x="464661" y="0"/>
                  </a:cubicBezTo>
                  <a:cubicBezTo>
                    <a:pt x="675368" y="-53936"/>
                    <a:pt x="694192" y="1626"/>
                    <a:pt x="893578" y="0"/>
                  </a:cubicBezTo>
                  <a:cubicBezTo>
                    <a:pt x="908025" y="148193"/>
                    <a:pt x="881872" y="243805"/>
                    <a:pt x="893578" y="318036"/>
                  </a:cubicBezTo>
                  <a:cubicBezTo>
                    <a:pt x="793275" y="354780"/>
                    <a:pt x="563911" y="276489"/>
                    <a:pt x="473596" y="318036"/>
                  </a:cubicBezTo>
                  <a:cubicBezTo>
                    <a:pt x="383281" y="359583"/>
                    <a:pt x="203679" y="317089"/>
                    <a:pt x="0" y="318036"/>
                  </a:cubicBezTo>
                  <a:cubicBezTo>
                    <a:pt x="-29624" y="248189"/>
                    <a:pt x="6779" y="97575"/>
                    <a:pt x="0" y="0"/>
                  </a:cubicBezTo>
                  <a:close/>
                </a:path>
              </a:pathLst>
            </a:cu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3624876857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(65,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121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50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9" name="CaixaDeTexto 8">
              <a:extLst>
                <a:ext uri="{FF2B5EF4-FFF2-40B4-BE49-F238E27FC236}">
                  <a16:creationId xmlns:a16="http://schemas.microsoft.com/office/drawing/2014/main" id="{69230E63-D44C-472C-8A17-F854A55ECB1E}"/>
                </a:ext>
              </a:extLst>
            </xdr:cNvPr>
            <xdr:cNvSpPr txBox="1"/>
          </xdr:nvSpPr>
          <xdr:spPr>
            <a:xfrm>
              <a:off x="2270760" y="1011555"/>
              <a:ext cx="893578" cy="31803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3624876857">
                    <a:custGeom>
                      <a:avLst/>
                      <a:gdLst>
                        <a:gd name="connsiteX0" fmla="*/ 0 w 893578"/>
                        <a:gd name="connsiteY0" fmla="*/ 0 h 318036"/>
                        <a:gd name="connsiteX1" fmla="*/ 446789 w 893578"/>
                        <a:gd name="connsiteY1" fmla="*/ 0 h 318036"/>
                        <a:gd name="connsiteX2" fmla="*/ 893578 w 893578"/>
                        <a:gd name="connsiteY2" fmla="*/ 0 h 318036"/>
                        <a:gd name="connsiteX3" fmla="*/ 893578 w 893578"/>
                        <a:gd name="connsiteY3" fmla="*/ 318036 h 318036"/>
                        <a:gd name="connsiteX4" fmla="*/ 437853 w 893578"/>
                        <a:gd name="connsiteY4" fmla="*/ 318036 h 318036"/>
                        <a:gd name="connsiteX5" fmla="*/ 0 w 893578"/>
                        <a:gd name="connsiteY5" fmla="*/ 318036 h 318036"/>
                        <a:gd name="connsiteX6" fmla="*/ 0 w 893578"/>
                        <a:gd name="connsiteY6" fmla="*/ 0 h 31803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893578" h="318036" fill="none" extrusionOk="0">
                          <a:moveTo>
                            <a:pt x="0" y="0"/>
                          </a:moveTo>
                          <a:cubicBezTo>
                            <a:pt x="166840" y="-31069"/>
                            <a:pt x="252434" y="15616"/>
                            <a:pt x="446789" y="0"/>
                          </a:cubicBezTo>
                          <a:cubicBezTo>
                            <a:pt x="641144" y="-15616"/>
                            <a:pt x="771864" y="39147"/>
                            <a:pt x="893578" y="0"/>
                          </a:cubicBezTo>
                          <a:cubicBezTo>
                            <a:pt x="898641" y="86544"/>
                            <a:pt x="892353" y="245133"/>
                            <a:pt x="893578" y="318036"/>
                          </a:cubicBezTo>
                          <a:cubicBezTo>
                            <a:pt x="714113" y="364018"/>
                            <a:pt x="603832" y="287273"/>
                            <a:pt x="437853" y="318036"/>
                          </a:cubicBezTo>
                          <a:cubicBezTo>
                            <a:pt x="271875" y="348799"/>
                            <a:pt x="99282" y="274161"/>
                            <a:pt x="0" y="318036"/>
                          </a:cubicBezTo>
                          <a:cubicBezTo>
                            <a:pt x="-10173" y="222693"/>
                            <a:pt x="16662" y="78608"/>
                            <a:pt x="0" y="0"/>
                          </a:cubicBezTo>
                          <a:close/>
                        </a:path>
                        <a:path w="893578" h="318036" stroke="0" extrusionOk="0">
                          <a:moveTo>
                            <a:pt x="0" y="0"/>
                          </a:moveTo>
                          <a:cubicBezTo>
                            <a:pt x="153392" y="-50175"/>
                            <a:pt x="253954" y="53936"/>
                            <a:pt x="464661" y="0"/>
                          </a:cubicBezTo>
                          <a:cubicBezTo>
                            <a:pt x="675368" y="-53936"/>
                            <a:pt x="694192" y="1626"/>
                            <a:pt x="893578" y="0"/>
                          </a:cubicBezTo>
                          <a:cubicBezTo>
                            <a:pt x="908025" y="148193"/>
                            <a:pt x="881872" y="243805"/>
                            <a:pt x="893578" y="318036"/>
                          </a:cubicBezTo>
                          <a:cubicBezTo>
                            <a:pt x="793275" y="354780"/>
                            <a:pt x="563911" y="276489"/>
                            <a:pt x="473596" y="318036"/>
                          </a:cubicBezTo>
                          <a:cubicBezTo>
                            <a:pt x="383281" y="359583"/>
                            <a:pt x="203679" y="317089"/>
                            <a:pt x="0" y="318036"/>
                          </a:cubicBezTo>
                          <a:cubicBezTo>
                            <a:pt x="-29624" y="248189"/>
                            <a:pt x="6779" y="9757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𝑋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~𝑁(65, 121/50)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372745</xdr:colOff>
      <xdr:row>14</xdr:row>
      <xdr:rowOff>105410</xdr:rowOff>
    </xdr:from>
    <xdr:ext cx="458395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10">
              <a:extLst>
                <a:ext uri="{FF2B5EF4-FFF2-40B4-BE49-F238E27FC236}">
                  <a16:creationId xmlns:a16="http://schemas.microsoft.com/office/drawing/2014/main" id="{A2B5F153-5905-44AE-A8EE-57DAD0B92AF9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custGeom>
              <a:avLst/>
              <a:gdLst>
                <a:gd name="connsiteX0" fmla="*/ 0 w 458395"/>
                <a:gd name="connsiteY0" fmla="*/ 0 h 320409"/>
                <a:gd name="connsiteX1" fmla="*/ 458395 w 458395"/>
                <a:gd name="connsiteY1" fmla="*/ 0 h 320409"/>
                <a:gd name="connsiteX2" fmla="*/ 458395 w 458395"/>
                <a:gd name="connsiteY2" fmla="*/ 320409 h 320409"/>
                <a:gd name="connsiteX3" fmla="*/ 0 w 458395"/>
                <a:gd name="connsiteY3" fmla="*/ 320409 h 320409"/>
                <a:gd name="connsiteX4" fmla="*/ 0 w 458395"/>
                <a:gd name="connsiteY4" fmla="*/ 0 h 3204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58395" h="320409" extrusionOk="0">
                  <a:moveTo>
                    <a:pt x="0" y="0"/>
                  </a:moveTo>
                  <a:cubicBezTo>
                    <a:pt x="95916" y="-22832"/>
                    <a:pt x="339004" y="2514"/>
                    <a:pt x="458395" y="0"/>
                  </a:cubicBezTo>
                  <a:cubicBezTo>
                    <a:pt x="474117" y="96887"/>
                    <a:pt x="427441" y="237751"/>
                    <a:pt x="458395" y="320409"/>
                  </a:cubicBezTo>
                  <a:cubicBezTo>
                    <a:pt x="254467" y="355049"/>
                    <a:pt x="162328" y="306834"/>
                    <a:pt x="0" y="320409"/>
                  </a:cubicBezTo>
                  <a:cubicBezTo>
                    <a:pt x="-12732" y="184058"/>
                    <a:pt x="35158" y="13297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" name="CaixaDeTexto 10">
              <a:extLst>
                <a:ext uri="{FF2B5EF4-FFF2-40B4-BE49-F238E27FC236}">
                  <a16:creationId xmlns:a16="http://schemas.microsoft.com/office/drawing/2014/main" id="{A2B5F153-5905-44AE-A8EE-57DAD0B92AF9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custGeom>
                      <a:avLst/>
                      <a:gdLst>
                        <a:gd name="connsiteX0" fmla="*/ 0 w 458395"/>
                        <a:gd name="connsiteY0" fmla="*/ 0 h 320409"/>
                        <a:gd name="connsiteX1" fmla="*/ 458395 w 458395"/>
                        <a:gd name="connsiteY1" fmla="*/ 0 h 320409"/>
                        <a:gd name="connsiteX2" fmla="*/ 458395 w 458395"/>
                        <a:gd name="connsiteY2" fmla="*/ 320409 h 320409"/>
                        <a:gd name="connsiteX3" fmla="*/ 0 w 458395"/>
                        <a:gd name="connsiteY3" fmla="*/ 320409 h 320409"/>
                        <a:gd name="connsiteX4" fmla="*/ 0 w 458395"/>
                        <a:gd name="connsiteY4" fmla="*/ 0 h 32040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458395" h="320409" extrusionOk="0">
                          <a:moveTo>
                            <a:pt x="0" y="0"/>
                          </a:moveTo>
                          <a:cubicBezTo>
                            <a:pt x="95916" y="-22832"/>
                            <a:pt x="339004" y="2514"/>
                            <a:pt x="458395" y="0"/>
                          </a:cubicBezTo>
                          <a:cubicBezTo>
                            <a:pt x="474117" y="96887"/>
                            <a:pt x="427441" y="237751"/>
                            <a:pt x="458395" y="320409"/>
                          </a:cubicBezTo>
                          <a:cubicBezTo>
                            <a:pt x="254467" y="355049"/>
                            <a:pt x="162328" y="306834"/>
                            <a:pt x="0" y="320409"/>
                          </a:cubicBezTo>
                          <a:cubicBezTo>
                            <a:pt x="-12732" y="184058"/>
                            <a:pt x="35158" y="1329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𝑍×𝜎/√𝑛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29210</xdr:colOff>
      <xdr:row>25</xdr:row>
      <xdr:rowOff>8890</xdr:rowOff>
    </xdr:from>
    <xdr:ext cx="16078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11">
              <a:extLst>
                <a:ext uri="{FF2B5EF4-FFF2-40B4-BE49-F238E27FC236}">
                  <a16:creationId xmlns:a16="http://schemas.microsoft.com/office/drawing/2014/main" id="{6DBF3218-584C-4C2F-BC4F-C06152CC883D}"/>
                </a:ext>
              </a:extLst>
            </xdr:cNvPr>
            <xdr:cNvSpPr txBox="1"/>
          </xdr:nvSpPr>
          <xdr:spPr>
            <a:xfrm>
              <a:off x="4048760" y="4923790"/>
              <a:ext cx="1607812" cy="175369"/>
            </a:xfrm>
            <a:custGeom>
              <a:avLst/>
              <a:gdLst>
                <a:gd name="connsiteX0" fmla="*/ 0 w 1607812"/>
                <a:gd name="connsiteY0" fmla="*/ 0 h 175369"/>
                <a:gd name="connsiteX1" fmla="*/ 503781 w 1607812"/>
                <a:gd name="connsiteY1" fmla="*/ 0 h 175369"/>
                <a:gd name="connsiteX2" fmla="*/ 991484 w 1607812"/>
                <a:gd name="connsiteY2" fmla="*/ 0 h 175369"/>
                <a:gd name="connsiteX3" fmla="*/ 1607812 w 1607812"/>
                <a:gd name="connsiteY3" fmla="*/ 0 h 175369"/>
                <a:gd name="connsiteX4" fmla="*/ 1607812 w 1607812"/>
                <a:gd name="connsiteY4" fmla="*/ 175369 h 175369"/>
                <a:gd name="connsiteX5" fmla="*/ 1071875 w 1607812"/>
                <a:gd name="connsiteY5" fmla="*/ 175369 h 175369"/>
                <a:gd name="connsiteX6" fmla="*/ 519859 w 1607812"/>
                <a:gd name="connsiteY6" fmla="*/ 175369 h 175369"/>
                <a:gd name="connsiteX7" fmla="*/ 0 w 1607812"/>
                <a:gd name="connsiteY7" fmla="*/ 175369 h 175369"/>
                <a:gd name="connsiteX8" fmla="*/ 0 w 1607812"/>
                <a:gd name="connsiteY8" fmla="*/ 0 h 175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07812" h="175369" extrusionOk="0">
                  <a:moveTo>
                    <a:pt x="0" y="0"/>
                  </a:moveTo>
                  <a:cubicBezTo>
                    <a:pt x="149043" y="-53163"/>
                    <a:pt x="271087" y="39638"/>
                    <a:pt x="503781" y="0"/>
                  </a:cubicBezTo>
                  <a:cubicBezTo>
                    <a:pt x="736475" y="-39638"/>
                    <a:pt x="825477" y="4849"/>
                    <a:pt x="991484" y="0"/>
                  </a:cubicBezTo>
                  <a:cubicBezTo>
                    <a:pt x="1157491" y="-4849"/>
                    <a:pt x="1391338" y="66583"/>
                    <a:pt x="1607812" y="0"/>
                  </a:cubicBezTo>
                  <a:cubicBezTo>
                    <a:pt x="1628461" y="46249"/>
                    <a:pt x="1592574" y="90500"/>
                    <a:pt x="1607812" y="175369"/>
                  </a:cubicBezTo>
                  <a:cubicBezTo>
                    <a:pt x="1349750" y="209114"/>
                    <a:pt x="1188382" y="169075"/>
                    <a:pt x="1071875" y="175369"/>
                  </a:cubicBezTo>
                  <a:cubicBezTo>
                    <a:pt x="955368" y="181663"/>
                    <a:pt x="704731" y="109614"/>
                    <a:pt x="519859" y="175369"/>
                  </a:cubicBezTo>
                  <a:cubicBezTo>
                    <a:pt x="334987" y="241124"/>
                    <a:pt x="115440" y="171593"/>
                    <a:pt x="0" y="175369"/>
                  </a:cubicBezTo>
                  <a:cubicBezTo>
                    <a:pt x="-20047" y="126327"/>
                    <a:pt x="15415" y="7223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95053224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=60,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=11.</m:t>
                  </m:r>
                </m:oMath>
              </a14:m>
              <a:r>
                <a:rPr lang="pt-PT" sz="1100"/>
                <a:t>4018</a:t>
              </a:r>
            </a:p>
          </xdr:txBody>
        </xdr:sp>
      </mc:Choice>
      <mc:Fallback xmlns="">
        <xdr:sp macro="" textlink="">
          <xdr:nvSpPr>
            <xdr:cNvPr id="57" name="CaixaDeTexto 11">
              <a:extLst>
                <a:ext uri="{FF2B5EF4-FFF2-40B4-BE49-F238E27FC236}">
                  <a16:creationId xmlns:a16="http://schemas.microsoft.com/office/drawing/2014/main" id="{6DBF3218-584C-4C2F-BC4F-C06152CC883D}"/>
                </a:ext>
              </a:extLst>
            </xdr:cNvPr>
            <xdr:cNvSpPr txBox="1"/>
          </xdr:nvSpPr>
          <xdr:spPr>
            <a:xfrm>
              <a:off x="4048760" y="4923790"/>
              <a:ext cx="1607812" cy="17536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950532246">
                    <a:custGeom>
                      <a:avLst/>
                      <a:gdLst>
                        <a:gd name="connsiteX0" fmla="*/ 0 w 1607812"/>
                        <a:gd name="connsiteY0" fmla="*/ 0 h 175369"/>
                        <a:gd name="connsiteX1" fmla="*/ 503781 w 1607812"/>
                        <a:gd name="connsiteY1" fmla="*/ 0 h 175369"/>
                        <a:gd name="connsiteX2" fmla="*/ 991484 w 1607812"/>
                        <a:gd name="connsiteY2" fmla="*/ 0 h 175369"/>
                        <a:gd name="connsiteX3" fmla="*/ 1607812 w 1607812"/>
                        <a:gd name="connsiteY3" fmla="*/ 0 h 175369"/>
                        <a:gd name="connsiteX4" fmla="*/ 1607812 w 1607812"/>
                        <a:gd name="connsiteY4" fmla="*/ 175369 h 175369"/>
                        <a:gd name="connsiteX5" fmla="*/ 1071875 w 1607812"/>
                        <a:gd name="connsiteY5" fmla="*/ 175369 h 175369"/>
                        <a:gd name="connsiteX6" fmla="*/ 519859 w 1607812"/>
                        <a:gd name="connsiteY6" fmla="*/ 175369 h 175369"/>
                        <a:gd name="connsiteX7" fmla="*/ 0 w 1607812"/>
                        <a:gd name="connsiteY7" fmla="*/ 175369 h 175369"/>
                        <a:gd name="connsiteX8" fmla="*/ 0 w 1607812"/>
                        <a:gd name="connsiteY8" fmla="*/ 0 h 175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07812" h="175369" extrusionOk="0">
                          <a:moveTo>
                            <a:pt x="0" y="0"/>
                          </a:moveTo>
                          <a:cubicBezTo>
                            <a:pt x="149043" y="-53163"/>
                            <a:pt x="271087" y="39638"/>
                            <a:pt x="503781" y="0"/>
                          </a:cubicBezTo>
                          <a:cubicBezTo>
                            <a:pt x="736475" y="-39638"/>
                            <a:pt x="825477" y="4849"/>
                            <a:pt x="991484" y="0"/>
                          </a:cubicBezTo>
                          <a:cubicBezTo>
                            <a:pt x="1157491" y="-4849"/>
                            <a:pt x="1391338" y="66583"/>
                            <a:pt x="1607812" y="0"/>
                          </a:cubicBezTo>
                          <a:cubicBezTo>
                            <a:pt x="1628461" y="46249"/>
                            <a:pt x="1592574" y="90500"/>
                            <a:pt x="1607812" y="175369"/>
                          </a:cubicBezTo>
                          <a:cubicBezTo>
                            <a:pt x="1349750" y="209114"/>
                            <a:pt x="1188382" y="169075"/>
                            <a:pt x="1071875" y="175369"/>
                          </a:cubicBezTo>
                          <a:cubicBezTo>
                            <a:pt x="955368" y="181663"/>
                            <a:pt x="704731" y="109614"/>
                            <a:pt x="519859" y="175369"/>
                          </a:cubicBezTo>
                          <a:cubicBezTo>
                            <a:pt x="334987" y="241124"/>
                            <a:pt x="115440" y="171593"/>
                            <a:pt x="0" y="175369"/>
                          </a:cubicBezTo>
                          <a:cubicBezTo>
                            <a:pt x="-20047" y="126327"/>
                            <a:pt x="15415" y="7223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𝑛=60,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2=𝑠^2=11.</a:t>
              </a:r>
              <a:r>
                <a:rPr lang="pt-PT" sz="1100"/>
                <a:t>4018</a:t>
              </a:r>
            </a:p>
          </xdr:txBody>
        </xdr:sp>
      </mc:Fallback>
    </mc:AlternateContent>
    <xdr:clientData/>
  </xdr:oneCellAnchor>
  <xdr:oneCellAnchor>
    <xdr:from>
      <xdr:col>2</xdr:col>
      <xdr:colOff>1000125</xdr:colOff>
      <xdr:row>24</xdr:row>
      <xdr:rowOff>121920</xdr:rowOff>
    </xdr:from>
    <xdr:ext cx="88761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12">
              <a:extLst>
                <a:ext uri="{FF2B5EF4-FFF2-40B4-BE49-F238E27FC236}">
                  <a16:creationId xmlns:a16="http://schemas.microsoft.com/office/drawing/2014/main" id="{165B621C-ABDE-4E76-A4BA-6E92682C7224}"/>
                </a:ext>
              </a:extLst>
            </xdr:cNvPr>
            <xdr:cNvSpPr txBox="1"/>
          </xdr:nvSpPr>
          <xdr:spPr>
            <a:xfrm>
              <a:off x="2219325" y="4884420"/>
              <a:ext cx="887615" cy="318036"/>
            </a:xfrm>
            <a:custGeom>
              <a:avLst/>
              <a:gdLst>
                <a:gd name="connsiteX0" fmla="*/ 0 w 887615"/>
                <a:gd name="connsiteY0" fmla="*/ 0 h 318036"/>
                <a:gd name="connsiteX1" fmla="*/ 443808 w 887615"/>
                <a:gd name="connsiteY1" fmla="*/ 0 h 318036"/>
                <a:gd name="connsiteX2" fmla="*/ 887615 w 887615"/>
                <a:gd name="connsiteY2" fmla="*/ 0 h 318036"/>
                <a:gd name="connsiteX3" fmla="*/ 887615 w 887615"/>
                <a:gd name="connsiteY3" fmla="*/ 318036 h 318036"/>
                <a:gd name="connsiteX4" fmla="*/ 426055 w 887615"/>
                <a:gd name="connsiteY4" fmla="*/ 318036 h 318036"/>
                <a:gd name="connsiteX5" fmla="*/ 0 w 887615"/>
                <a:gd name="connsiteY5" fmla="*/ 318036 h 318036"/>
                <a:gd name="connsiteX6" fmla="*/ 0 w 887615"/>
                <a:gd name="connsiteY6" fmla="*/ 0 h 3180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87615" h="318036" extrusionOk="0">
                  <a:moveTo>
                    <a:pt x="0" y="0"/>
                  </a:moveTo>
                  <a:cubicBezTo>
                    <a:pt x="178534" y="-47427"/>
                    <a:pt x="307026" y="52405"/>
                    <a:pt x="443808" y="0"/>
                  </a:cubicBezTo>
                  <a:cubicBezTo>
                    <a:pt x="580590" y="-52405"/>
                    <a:pt x="741168" y="265"/>
                    <a:pt x="887615" y="0"/>
                  </a:cubicBezTo>
                  <a:cubicBezTo>
                    <a:pt x="915241" y="102243"/>
                    <a:pt x="858276" y="243831"/>
                    <a:pt x="887615" y="318036"/>
                  </a:cubicBezTo>
                  <a:cubicBezTo>
                    <a:pt x="774331" y="370676"/>
                    <a:pt x="565294" y="267197"/>
                    <a:pt x="426055" y="318036"/>
                  </a:cubicBezTo>
                  <a:cubicBezTo>
                    <a:pt x="286816" y="368875"/>
                    <a:pt x="168159" y="279810"/>
                    <a:pt x="0" y="318036"/>
                  </a:cubicBezTo>
                  <a:cubicBezTo>
                    <a:pt x="-10410" y="168200"/>
                    <a:pt x="34565" y="124270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4054864604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(68,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130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1" name="CaixaDeTexto 12">
              <a:extLst>
                <a:ext uri="{FF2B5EF4-FFF2-40B4-BE49-F238E27FC236}">
                  <a16:creationId xmlns:a16="http://schemas.microsoft.com/office/drawing/2014/main" id="{165B621C-ABDE-4E76-A4BA-6E92682C7224}"/>
                </a:ext>
              </a:extLst>
            </xdr:cNvPr>
            <xdr:cNvSpPr txBox="1"/>
          </xdr:nvSpPr>
          <xdr:spPr>
            <a:xfrm>
              <a:off x="2219325" y="4884420"/>
              <a:ext cx="887615" cy="318036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4054864604">
                    <a:custGeom>
                      <a:avLst/>
                      <a:gdLst>
                        <a:gd name="connsiteX0" fmla="*/ 0 w 887615"/>
                        <a:gd name="connsiteY0" fmla="*/ 0 h 318036"/>
                        <a:gd name="connsiteX1" fmla="*/ 443808 w 887615"/>
                        <a:gd name="connsiteY1" fmla="*/ 0 h 318036"/>
                        <a:gd name="connsiteX2" fmla="*/ 887615 w 887615"/>
                        <a:gd name="connsiteY2" fmla="*/ 0 h 318036"/>
                        <a:gd name="connsiteX3" fmla="*/ 887615 w 887615"/>
                        <a:gd name="connsiteY3" fmla="*/ 318036 h 318036"/>
                        <a:gd name="connsiteX4" fmla="*/ 426055 w 887615"/>
                        <a:gd name="connsiteY4" fmla="*/ 318036 h 318036"/>
                        <a:gd name="connsiteX5" fmla="*/ 0 w 887615"/>
                        <a:gd name="connsiteY5" fmla="*/ 318036 h 318036"/>
                        <a:gd name="connsiteX6" fmla="*/ 0 w 887615"/>
                        <a:gd name="connsiteY6" fmla="*/ 0 h 318036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887615" h="318036" extrusionOk="0">
                          <a:moveTo>
                            <a:pt x="0" y="0"/>
                          </a:moveTo>
                          <a:cubicBezTo>
                            <a:pt x="178534" y="-47427"/>
                            <a:pt x="307026" y="52405"/>
                            <a:pt x="443808" y="0"/>
                          </a:cubicBezTo>
                          <a:cubicBezTo>
                            <a:pt x="580590" y="-52405"/>
                            <a:pt x="741168" y="265"/>
                            <a:pt x="887615" y="0"/>
                          </a:cubicBezTo>
                          <a:cubicBezTo>
                            <a:pt x="915241" y="102243"/>
                            <a:pt x="858276" y="243831"/>
                            <a:pt x="887615" y="318036"/>
                          </a:cubicBezTo>
                          <a:cubicBezTo>
                            <a:pt x="774331" y="370676"/>
                            <a:pt x="565294" y="267197"/>
                            <a:pt x="426055" y="318036"/>
                          </a:cubicBezTo>
                          <a:cubicBezTo>
                            <a:pt x="286816" y="368875"/>
                            <a:pt x="168159" y="279810"/>
                            <a:pt x="0" y="318036"/>
                          </a:cubicBezTo>
                          <a:cubicBezTo>
                            <a:pt x="-10410" y="168200"/>
                            <a:pt x="34565" y="124270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𝑌~𝑁(68, 130/60)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84799</xdr:colOff>
      <xdr:row>56</xdr:row>
      <xdr:rowOff>97375</xdr:rowOff>
    </xdr:from>
    <xdr:ext cx="1096301" cy="65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14">
              <a:extLst>
                <a:ext uri="{FF2B5EF4-FFF2-40B4-BE49-F238E27FC236}">
                  <a16:creationId xmlns:a16="http://schemas.microsoft.com/office/drawing/2014/main" id="{DB8CE268-5D02-44BD-AAA9-A2B67FD15DA5}"/>
                </a:ext>
              </a:extLst>
            </xdr:cNvPr>
            <xdr:cNvSpPr txBox="1"/>
          </xdr:nvSpPr>
          <xdr:spPr>
            <a:xfrm>
              <a:off x="1303999" y="11711525"/>
              <a:ext cx="1096301" cy="653830"/>
            </a:xfrm>
            <a:custGeom>
              <a:avLst/>
              <a:gdLst>
                <a:gd name="connsiteX0" fmla="*/ 0 w 1096301"/>
                <a:gd name="connsiteY0" fmla="*/ 0 h 653830"/>
                <a:gd name="connsiteX1" fmla="*/ 548151 w 1096301"/>
                <a:gd name="connsiteY1" fmla="*/ 0 h 653830"/>
                <a:gd name="connsiteX2" fmla="*/ 1096301 w 1096301"/>
                <a:gd name="connsiteY2" fmla="*/ 0 h 653830"/>
                <a:gd name="connsiteX3" fmla="*/ 1096301 w 1096301"/>
                <a:gd name="connsiteY3" fmla="*/ 313838 h 653830"/>
                <a:gd name="connsiteX4" fmla="*/ 1096301 w 1096301"/>
                <a:gd name="connsiteY4" fmla="*/ 653830 h 653830"/>
                <a:gd name="connsiteX5" fmla="*/ 570077 w 1096301"/>
                <a:gd name="connsiteY5" fmla="*/ 653830 h 653830"/>
                <a:gd name="connsiteX6" fmla="*/ 0 w 1096301"/>
                <a:gd name="connsiteY6" fmla="*/ 653830 h 653830"/>
                <a:gd name="connsiteX7" fmla="*/ 0 w 1096301"/>
                <a:gd name="connsiteY7" fmla="*/ 346530 h 653830"/>
                <a:gd name="connsiteX8" fmla="*/ 0 w 1096301"/>
                <a:gd name="connsiteY8" fmla="*/ 0 h 6538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096301" h="653830" extrusionOk="0">
                  <a:moveTo>
                    <a:pt x="0" y="0"/>
                  </a:moveTo>
                  <a:cubicBezTo>
                    <a:pt x="173938" y="-39458"/>
                    <a:pt x="324178" y="5190"/>
                    <a:pt x="548151" y="0"/>
                  </a:cubicBezTo>
                  <a:cubicBezTo>
                    <a:pt x="772124" y="-5190"/>
                    <a:pt x="928373" y="56794"/>
                    <a:pt x="1096301" y="0"/>
                  </a:cubicBezTo>
                  <a:cubicBezTo>
                    <a:pt x="1119680" y="114535"/>
                    <a:pt x="1085101" y="216982"/>
                    <a:pt x="1096301" y="313838"/>
                  </a:cubicBezTo>
                  <a:cubicBezTo>
                    <a:pt x="1107501" y="410694"/>
                    <a:pt x="1059608" y="542020"/>
                    <a:pt x="1096301" y="653830"/>
                  </a:cubicBezTo>
                  <a:cubicBezTo>
                    <a:pt x="854874" y="659314"/>
                    <a:pt x="773842" y="645268"/>
                    <a:pt x="570077" y="653830"/>
                  </a:cubicBezTo>
                  <a:cubicBezTo>
                    <a:pt x="366312" y="662392"/>
                    <a:pt x="124902" y="631175"/>
                    <a:pt x="0" y="653830"/>
                  </a:cubicBezTo>
                  <a:cubicBezTo>
                    <a:pt x="-33719" y="525076"/>
                    <a:pt x="27202" y="482616"/>
                    <a:pt x="0" y="346530"/>
                  </a:cubicBezTo>
                  <a:cubicBezTo>
                    <a:pt x="-27202" y="210444"/>
                    <a:pt x="509" y="157893"/>
                    <a:pt x="0" y="0"/>
                  </a:cubicBezTo>
                  <a:close/>
                </a:path>
              </a:pathLst>
            </a:custGeom>
            <a:noFill/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691344936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6" name="CaixaDeTexto 14">
              <a:extLst>
                <a:ext uri="{FF2B5EF4-FFF2-40B4-BE49-F238E27FC236}">
                  <a16:creationId xmlns:a16="http://schemas.microsoft.com/office/drawing/2014/main" id="{DB8CE268-5D02-44BD-AAA9-A2B67FD15DA5}"/>
                </a:ext>
              </a:extLst>
            </xdr:cNvPr>
            <xdr:cNvSpPr txBox="1"/>
          </xdr:nvSpPr>
          <xdr:spPr>
            <a:xfrm>
              <a:off x="1303999" y="11711525"/>
              <a:ext cx="1096301" cy="653830"/>
            </a:xfrm>
            <a:prstGeom prst="rect">
              <a:avLst/>
            </a:prstGeom>
            <a:noFill/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691344936">
                    <a:custGeom>
                      <a:avLst/>
                      <a:gdLst>
                        <a:gd name="connsiteX0" fmla="*/ 0 w 1096301"/>
                        <a:gd name="connsiteY0" fmla="*/ 0 h 653830"/>
                        <a:gd name="connsiteX1" fmla="*/ 548151 w 1096301"/>
                        <a:gd name="connsiteY1" fmla="*/ 0 h 653830"/>
                        <a:gd name="connsiteX2" fmla="*/ 1096301 w 1096301"/>
                        <a:gd name="connsiteY2" fmla="*/ 0 h 653830"/>
                        <a:gd name="connsiteX3" fmla="*/ 1096301 w 1096301"/>
                        <a:gd name="connsiteY3" fmla="*/ 313838 h 653830"/>
                        <a:gd name="connsiteX4" fmla="*/ 1096301 w 1096301"/>
                        <a:gd name="connsiteY4" fmla="*/ 653830 h 653830"/>
                        <a:gd name="connsiteX5" fmla="*/ 570077 w 1096301"/>
                        <a:gd name="connsiteY5" fmla="*/ 653830 h 653830"/>
                        <a:gd name="connsiteX6" fmla="*/ 0 w 1096301"/>
                        <a:gd name="connsiteY6" fmla="*/ 653830 h 653830"/>
                        <a:gd name="connsiteX7" fmla="*/ 0 w 1096301"/>
                        <a:gd name="connsiteY7" fmla="*/ 346530 h 653830"/>
                        <a:gd name="connsiteX8" fmla="*/ 0 w 1096301"/>
                        <a:gd name="connsiteY8" fmla="*/ 0 h 65383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096301" h="653830" extrusionOk="0">
                          <a:moveTo>
                            <a:pt x="0" y="0"/>
                          </a:moveTo>
                          <a:cubicBezTo>
                            <a:pt x="173938" y="-39458"/>
                            <a:pt x="324178" y="5190"/>
                            <a:pt x="548151" y="0"/>
                          </a:cubicBezTo>
                          <a:cubicBezTo>
                            <a:pt x="772124" y="-5190"/>
                            <a:pt x="928373" y="56794"/>
                            <a:pt x="1096301" y="0"/>
                          </a:cubicBezTo>
                          <a:cubicBezTo>
                            <a:pt x="1119680" y="114535"/>
                            <a:pt x="1085101" y="216982"/>
                            <a:pt x="1096301" y="313838"/>
                          </a:cubicBezTo>
                          <a:cubicBezTo>
                            <a:pt x="1107501" y="410694"/>
                            <a:pt x="1059608" y="542020"/>
                            <a:pt x="1096301" y="653830"/>
                          </a:cubicBezTo>
                          <a:cubicBezTo>
                            <a:pt x="854874" y="659314"/>
                            <a:pt x="773842" y="645268"/>
                            <a:pt x="570077" y="653830"/>
                          </a:cubicBezTo>
                          <a:cubicBezTo>
                            <a:pt x="366312" y="662392"/>
                            <a:pt x="124902" y="631175"/>
                            <a:pt x="0" y="653830"/>
                          </a:cubicBezTo>
                          <a:cubicBezTo>
                            <a:pt x="-33719" y="525076"/>
                            <a:pt x="27202" y="482616"/>
                            <a:pt x="0" y="346530"/>
                          </a:cubicBezTo>
                          <a:cubicBezTo>
                            <a:pt x="-27202" y="210444"/>
                            <a:pt x="509" y="1578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𝑍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×√(〖𝜎_𝐴〗^2/𝑛_𝐴 +〖𝜎_𝐵〗^2/𝑛_𝐵 )</a:t>
              </a:r>
              <a:endParaRPr lang="pt-PT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96</xdr:row>
      <xdr:rowOff>92075</xdr:rowOff>
    </xdr:from>
    <xdr:to>
      <xdr:col>10</xdr:col>
      <xdr:colOff>154940</xdr:colOff>
      <xdr:row>99</xdr:row>
      <xdr:rowOff>86360</xdr:rowOff>
    </xdr:to>
    <xdr:pic>
      <xdr:nvPicPr>
        <xdr:cNvPr id="36" name="Imagem 10">
          <a:extLst>
            <a:ext uri="{FF2B5EF4-FFF2-40B4-BE49-F238E27FC236}">
              <a16:creationId xmlns:a16="http://schemas.microsoft.com/office/drawing/2014/main" id="{616ED1ED-C509-45F1-B6CE-AF48054A91B3}"/>
            </a:ext>
            <a:ext uri="{147F2762-F138-4A5C-976F-8EAC2B608ADB}">
              <a16:predDERef xmlns:a16="http://schemas.microsoft.com/office/drawing/2014/main" pred="{0414EDAC-52B3-4EE8-AD1E-AF1782BA8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425" y="20208875"/>
          <a:ext cx="4726940" cy="603885"/>
        </a:xfrm>
        <a:prstGeom prst="rect">
          <a:avLst/>
        </a:prstGeom>
      </xdr:spPr>
    </xdr:pic>
    <xdr:clientData/>
  </xdr:twoCellAnchor>
  <xdr:oneCellAnchor>
    <xdr:from>
      <xdr:col>2</xdr:col>
      <xdr:colOff>372745</xdr:colOff>
      <xdr:row>34</xdr:row>
      <xdr:rowOff>105410</xdr:rowOff>
    </xdr:from>
    <xdr:ext cx="458395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0">
              <a:extLst>
                <a:ext uri="{FF2B5EF4-FFF2-40B4-BE49-F238E27FC236}">
                  <a16:creationId xmlns:a16="http://schemas.microsoft.com/office/drawing/2014/main" id="{A79229AA-5F66-4913-8191-86FE2BB58FF8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custGeom>
              <a:avLst/>
              <a:gdLst>
                <a:gd name="connsiteX0" fmla="*/ 0 w 458395"/>
                <a:gd name="connsiteY0" fmla="*/ 0 h 320409"/>
                <a:gd name="connsiteX1" fmla="*/ 458395 w 458395"/>
                <a:gd name="connsiteY1" fmla="*/ 0 h 320409"/>
                <a:gd name="connsiteX2" fmla="*/ 458395 w 458395"/>
                <a:gd name="connsiteY2" fmla="*/ 320409 h 320409"/>
                <a:gd name="connsiteX3" fmla="*/ 0 w 458395"/>
                <a:gd name="connsiteY3" fmla="*/ 320409 h 320409"/>
                <a:gd name="connsiteX4" fmla="*/ 0 w 458395"/>
                <a:gd name="connsiteY4" fmla="*/ 0 h 32040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58395" h="320409" extrusionOk="0">
                  <a:moveTo>
                    <a:pt x="0" y="0"/>
                  </a:moveTo>
                  <a:cubicBezTo>
                    <a:pt x="95916" y="-22832"/>
                    <a:pt x="339004" y="2514"/>
                    <a:pt x="458395" y="0"/>
                  </a:cubicBezTo>
                  <a:cubicBezTo>
                    <a:pt x="474117" y="96887"/>
                    <a:pt x="427441" y="237751"/>
                    <a:pt x="458395" y="320409"/>
                  </a:cubicBezTo>
                  <a:cubicBezTo>
                    <a:pt x="254467" y="355049"/>
                    <a:pt x="162328" y="306834"/>
                    <a:pt x="0" y="320409"/>
                  </a:cubicBezTo>
                  <a:cubicBezTo>
                    <a:pt x="-12732" y="184058"/>
                    <a:pt x="35158" y="132971"/>
                    <a:pt x="0" y="0"/>
                  </a:cubicBezTo>
                  <a:close/>
                </a:path>
              </a:pathLst>
            </a:cu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4" name="CaixaDeTexto 10">
              <a:extLst>
                <a:ext uri="{FF2B5EF4-FFF2-40B4-BE49-F238E27FC236}">
                  <a16:creationId xmlns:a16="http://schemas.microsoft.com/office/drawing/2014/main" id="{A79229AA-5F66-4913-8191-86FE2BB58FF8}"/>
                </a:ext>
              </a:extLst>
            </xdr:cNvPr>
            <xdr:cNvSpPr txBox="1"/>
          </xdr:nvSpPr>
          <xdr:spPr>
            <a:xfrm>
              <a:off x="1591945" y="2918460"/>
              <a:ext cx="458395" cy="320409"/>
            </a:xfrm>
            <a:prstGeom prst="rect">
              <a:avLst/>
            </a:prstGeom>
            <a:noFill/>
            <a:ln>
              <a:solidFill>
                <a:schemeClr val="accent1"/>
              </a:solidFill>
              <a:extLst>
                <a:ext uri="{C807C97D-BFC1-408E-A445-0C87EB9F89A2}">
                  <ask:lineSketchStyleProps xmlns:ask="http://schemas.microsoft.com/office/drawing/2018/sketchyshapes" sd="717876713">
                    <a:custGeom>
                      <a:avLst/>
                      <a:gdLst>
                        <a:gd name="connsiteX0" fmla="*/ 0 w 458395"/>
                        <a:gd name="connsiteY0" fmla="*/ 0 h 320409"/>
                        <a:gd name="connsiteX1" fmla="*/ 458395 w 458395"/>
                        <a:gd name="connsiteY1" fmla="*/ 0 h 320409"/>
                        <a:gd name="connsiteX2" fmla="*/ 458395 w 458395"/>
                        <a:gd name="connsiteY2" fmla="*/ 320409 h 320409"/>
                        <a:gd name="connsiteX3" fmla="*/ 0 w 458395"/>
                        <a:gd name="connsiteY3" fmla="*/ 320409 h 320409"/>
                        <a:gd name="connsiteX4" fmla="*/ 0 w 458395"/>
                        <a:gd name="connsiteY4" fmla="*/ 0 h 32040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458395" h="320409" extrusionOk="0">
                          <a:moveTo>
                            <a:pt x="0" y="0"/>
                          </a:moveTo>
                          <a:cubicBezTo>
                            <a:pt x="95916" y="-22832"/>
                            <a:pt x="339004" y="2514"/>
                            <a:pt x="458395" y="0"/>
                          </a:cubicBezTo>
                          <a:cubicBezTo>
                            <a:pt x="474117" y="96887"/>
                            <a:pt x="427441" y="237751"/>
                            <a:pt x="458395" y="320409"/>
                          </a:cubicBezTo>
                          <a:cubicBezTo>
                            <a:pt x="254467" y="355049"/>
                            <a:pt x="162328" y="306834"/>
                            <a:pt x="0" y="320409"/>
                          </a:cubicBezTo>
                          <a:cubicBezTo>
                            <a:pt x="-12732" y="184058"/>
                            <a:pt x="35158" y="1329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𝑍×𝜎/√𝑛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abSelected="1" workbookViewId="0">
      <selection activeCell="E104" sqref="E104"/>
    </sheetView>
  </sheetViews>
  <sheetFormatPr defaultRowHeight="15" x14ac:dyDescent="0.25"/>
  <cols>
    <col min="3" max="3" width="17.5703125" customWidth="1"/>
    <col min="4" max="4" width="22.5703125" customWidth="1"/>
    <col min="5" max="5" width="16.85546875" customWidth="1"/>
    <col min="7" max="7" width="17.28515625" customWidth="1"/>
  </cols>
  <sheetData>
    <row r="1" spans="1:25" ht="21.75" thickBot="1" x14ac:dyDescent="0.4">
      <c r="A1" s="19">
        <v>1</v>
      </c>
      <c r="I1" s="86" t="s">
        <v>40</v>
      </c>
      <c r="J1" s="86"/>
      <c r="K1" s="86"/>
      <c r="L1" s="86"/>
      <c r="M1" s="86"/>
      <c r="P1" s="5" t="s">
        <v>0</v>
      </c>
      <c r="Q1" s="6"/>
      <c r="R1" s="7"/>
      <c r="S1" s="1">
        <v>1</v>
      </c>
      <c r="T1" s="2">
        <v>1</v>
      </c>
      <c r="U1" s="2">
        <v>9</v>
      </c>
      <c r="V1" s="2">
        <v>0</v>
      </c>
      <c r="W1" s="2">
        <v>4</v>
      </c>
      <c r="X1" s="2">
        <v>0</v>
      </c>
      <c r="Y1" s="3">
        <v>2</v>
      </c>
    </row>
    <row r="2" spans="1:25" ht="16.5" thickTop="1" thickBot="1" x14ac:dyDescent="0.3">
      <c r="P2" s="8"/>
      <c r="Q2" s="9"/>
      <c r="R2" s="10"/>
      <c r="S2" s="1">
        <v>1</v>
      </c>
      <c r="T2" s="2">
        <v>1</v>
      </c>
      <c r="U2" s="2">
        <v>9</v>
      </c>
      <c r="V2" s="2">
        <v>1</v>
      </c>
      <c r="W2" s="2">
        <v>0</v>
      </c>
      <c r="X2" s="2">
        <v>4</v>
      </c>
      <c r="Y2" s="3">
        <v>5</v>
      </c>
    </row>
    <row r="3" spans="1:25" ht="18" thickBot="1" x14ac:dyDescent="0.35">
      <c r="B3" s="20" t="s">
        <v>1</v>
      </c>
      <c r="P3" s="8"/>
      <c r="Q3" s="9"/>
      <c r="R3" s="10"/>
      <c r="S3" s="1">
        <v>1</v>
      </c>
      <c r="T3" s="2">
        <v>1</v>
      </c>
      <c r="U3" s="2">
        <v>9</v>
      </c>
      <c r="V3" s="2">
        <v>1</v>
      </c>
      <c r="W3" s="2">
        <v>0</v>
      </c>
      <c r="X3" s="2">
        <v>9</v>
      </c>
      <c r="Y3" s="3">
        <v>1</v>
      </c>
    </row>
    <row r="4" spans="1:25" ht="16.5" thickTop="1" thickBot="1" x14ac:dyDescent="0.3">
      <c r="C4" s="60" t="s">
        <v>36</v>
      </c>
      <c r="D4" s="61"/>
      <c r="E4" s="61"/>
      <c r="F4" s="61"/>
      <c r="G4" s="61"/>
      <c r="H4" s="61"/>
      <c r="I4" s="61"/>
      <c r="J4" s="61"/>
      <c r="K4" s="61"/>
      <c r="L4" s="61"/>
      <c r="M4" s="4"/>
      <c r="P4" s="8"/>
      <c r="Q4" s="9"/>
      <c r="R4" s="10"/>
      <c r="S4" s="1">
        <v>1</v>
      </c>
      <c r="T4" s="2">
        <v>1</v>
      </c>
      <c r="U4" s="2">
        <v>9</v>
      </c>
      <c r="V4" s="2">
        <v>1</v>
      </c>
      <c r="W4" s="2">
        <v>6</v>
      </c>
      <c r="X4" s="2">
        <v>0</v>
      </c>
      <c r="Y4" s="3">
        <v>4</v>
      </c>
    </row>
    <row r="5" spans="1:25" ht="15.75" thickBot="1" x14ac:dyDescent="0.3">
      <c r="C5" s="16"/>
      <c r="D5" s="16"/>
      <c r="E5" s="17"/>
      <c r="P5" s="11"/>
      <c r="Q5" s="12"/>
      <c r="R5" s="13"/>
      <c r="S5" s="1">
        <v>1</v>
      </c>
      <c r="T5" s="2">
        <v>1</v>
      </c>
      <c r="U5" s="2">
        <v>9</v>
      </c>
      <c r="V5" s="2">
        <v>1</v>
      </c>
      <c r="W5" s="2">
        <v>8</v>
      </c>
      <c r="X5" s="2">
        <v>7</v>
      </c>
      <c r="Y5" s="3">
        <v>9</v>
      </c>
    </row>
    <row r="6" spans="1:25" x14ac:dyDescent="0.25">
      <c r="C6" s="21" t="s">
        <v>2</v>
      </c>
    </row>
    <row r="7" spans="1:25" ht="15.75" thickBot="1" x14ac:dyDescent="0.3">
      <c r="B7" s="15"/>
    </row>
    <row r="8" spans="1:25" ht="16.5" thickTop="1" thickBot="1" x14ac:dyDescent="0.3">
      <c r="D8" s="65" t="s">
        <v>3</v>
      </c>
      <c r="E8" s="66" t="s">
        <v>4</v>
      </c>
      <c r="G8" s="55" t="s">
        <v>5</v>
      </c>
      <c r="H8" s="28">
        <v>0.96</v>
      </c>
    </row>
    <row r="9" spans="1:25" ht="16.5" thickTop="1" thickBot="1" x14ac:dyDescent="0.3">
      <c r="C9" s="67" t="s">
        <v>6</v>
      </c>
      <c r="D9" s="40">
        <v>50</v>
      </c>
      <c r="E9" s="41"/>
      <c r="G9" s="56" t="s">
        <v>35</v>
      </c>
      <c r="H9" s="28">
        <f>1-H8</f>
        <v>4.0000000000000036E-2</v>
      </c>
    </row>
    <row r="10" spans="1:25" ht="16.5" thickTop="1" thickBot="1" x14ac:dyDescent="0.3">
      <c r="C10" s="67" t="s">
        <v>8</v>
      </c>
      <c r="D10" s="42">
        <v>65</v>
      </c>
      <c r="E10" s="43" t="s">
        <v>9</v>
      </c>
    </row>
    <row r="11" spans="1:25" ht="16.5" thickTop="1" thickBot="1" x14ac:dyDescent="0.3">
      <c r="C11" s="66" t="s">
        <v>10</v>
      </c>
      <c r="D11" s="44">
        <f>SQRT(D12)</f>
        <v>11</v>
      </c>
      <c r="E11" s="43"/>
    </row>
    <row r="12" spans="1:25" ht="16.5" thickTop="1" thickBot="1" x14ac:dyDescent="0.3">
      <c r="C12" s="68" t="s">
        <v>11</v>
      </c>
      <c r="D12" s="44">
        <f>121</f>
        <v>121</v>
      </c>
      <c r="E12" s="43" t="s">
        <v>9</v>
      </c>
    </row>
    <row r="13" spans="1:25" ht="16.5" thickTop="1" thickBot="1" x14ac:dyDescent="0.3"/>
    <row r="14" spans="1:25" ht="16.5" thickTop="1" thickBot="1" x14ac:dyDescent="0.3">
      <c r="C14" s="66" t="s">
        <v>12</v>
      </c>
      <c r="D14" s="59">
        <f>2.05</f>
        <v>2.0499999999999998</v>
      </c>
    </row>
    <row r="15" spans="1:25" ht="40.5" customHeight="1" thickTop="1" thickBot="1" x14ac:dyDescent="0.3">
      <c r="C15" s="75"/>
      <c r="D15" s="23">
        <f>D14*(D11/SQRT(D9))</f>
        <v>3.1890515831513291</v>
      </c>
    </row>
    <row r="16" spans="1:25" ht="16.5" thickTop="1" thickBot="1" x14ac:dyDescent="0.3">
      <c r="C16" s="18"/>
      <c r="D16" s="18"/>
    </row>
    <row r="17" spans="2:19" ht="16.5" thickTop="1" thickBot="1" x14ac:dyDescent="0.3">
      <c r="C17" s="65" t="s">
        <v>13</v>
      </c>
      <c r="D17" s="66" t="s">
        <v>14</v>
      </c>
    </row>
    <row r="18" spans="2:19" ht="15.75" thickTop="1" x14ac:dyDescent="0.25">
      <c r="C18" s="27">
        <f>D10-D15</f>
        <v>61.810948416848674</v>
      </c>
      <c r="D18" s="27">
        <f>D10+D15</f>
        <v>68.189051583151326</v>
      </c>
    </row>
    <row r="21" spans="2:19" x14ac:dyDescent="0.25">
      <c r="C21" s="32" t="s">
        <v>37</v>
      </c>
      <c r="D21" s="32"/>
      <c r="E21" s="32"/>
      <c r="F21" s="32"/>
      <c r="G21" s="32"/>
      <c r="H21" s="32"/>
      <c r="I21" s="32"/>
      <c r="J21" s="32"/>
      <c r="K21" s="32"/>
    </row>
    <row r="23" spans="2:19" ht="18" thickBot="1" x14ac:dyDescent="0.35">
      <c r="B23" s="20" t="s">
        <v>15</v>
      </c>
    </row>
    <row r="24" spans="2:19" ht="15.75" thickTop="1" x14ac:dyDescent="0.25">
      <c r="C24" s="62" t="s">
        <v>38</v>
      </c>
      <c r="D24" s="62"/>
      <c r="E24" s="62"/>
      <c r="F24" s="62"/>
      <c r="G24" s="62"/>
      <c r="H24" s="62"/>
      <c r="I24" s="62"/>
      <c r="J24" s="62"/>
      <c r="K24" s="62"/>
      <c r="L24" s="62"/>
    </row>
    <row r="26" spans="2:19" x14ac:dyDescent="0.25">
      <c r="C26" s="26" t="s">
        <v>2</v>
      </c>
    </row>
    <row r="27" spans="2:19" ht="15.75" thickBot="1" x14ac:dyDescent="0.3"/>
    <row r="28" spans="2:19" ht="16.5" thickTop="1" thickBot="1" x14ac:dyDescent="0.3">
      <c r="D28" s="69" t="s">
        <v>3</v>
      </c>
      <c r="E28" s="70" t="s">
        <v>4</v>
      </c>
      <c r="G28" s="56" t="s">
        <v>5</v>
      </c>
      <c r="H28" s="22">
        <v>0.97</v>
      </c>
    </row>
    <row r="29" spans="2:19" ht="16.5" thickTop="1" thickBot="1" x14ac:dyDescent="0.3">
      <c r="C29" s="34" t="s">
        <v>6</v>
      </c>
      <c r="D29" s="40">
        <v>60</v>
      </c>
      <c r="E29" s="41"/>
      <c r="G29" s="72" t="s">
        <v>7</v>
      </c>
      <c r="H29" s="22">
        <f>1-H28</f>
        <v>3.0000000000000027E-2</v>
      </c>
    </row>
    <row r="30" spans="2:19" ht="16.5" thickTop="1" thickBot="1" x14ac:dyDescent="0.3">
      <c r="C30" s="34" t="s">
        <v>8</v>
      </c>
      <c r="D30" s="42">
        <v>68</v>
      </c>
      <c r="E30" s="43" t="s">
        <v>9</v>
      </c>
      <c r="O30" s="4"/>
      <c r="P30" s="4"/>
      <c r="Q30" s="4"/>
      <c r="R30" s="4"/>
      <c r="S30" s="4"/>
    </row>
    <row r="31" spans="2:19" ht="16.5" thickTop="1" thickBot="1" x14ac:dyDescent="0.3">
      <c r="C31" s="34" t="s">
        <v>10</v>
      </c>
      <c r="D31" s="44">
        <f>SQRT(D32)</f>
        <v>11.401754250991379</v>
      </c>
      <c r="E31" s="43"/>
      <c r="O31" s="4"/>
      <c r="P31" s="4"/>
      <c r="Q31" s="4"/>
      <c r="R31" s="4"/>
      <c r="S31" s="4"/>
    </row>
    <row r="32" spans="2:19" ht="16.5" thickTop="1" thickBot="1" x14ac:dyDescent="0.3">
      <c r="C32" s="71" t="s">
        <v>11</v>
      </c>
      <c r="D32" s="45">
        <f>130</f>
        <v>130</v>
      </c>
      <c r="E32" s="43" t="s">
        <v>9</v>
      </c>
    </row>
    <row r="33" spans="2:19" ht="16.5" thickTop="1" thickBot="1" x14ac:dyDescent="0.3">
      <c r="C33" s="63"/>
    </row>
    <row r="34" spans="2:19" ht="16.5" thickTop="1" thickBot="1" x14ac:dyDescent="0.3">
      <c r="C34" s="34" t="s">
        <v>12</v>
      </c>
      <c r="D34" s="64">
        <f>_xlfn.NORM.S.INV(1-H29/2)</f>
        <v>2.1700903775845601</v>
      </c>
    </row>
    <row r="35" spans="2:19" ht="39.6" customHeight="1" thickTop="1" thickBot="1" x14ac:dyDescent="0.3">
      <c r="C35" s="75"/>
      <c r="D35" s="46">
        <f>D34*(D31/SQRT(D29))</f>
        <v>3.194286545524323</v>
      </c>
    </row>
    <row r="36" spans="2:19" ht="16.5" thickTop="1" thickBot="1" x14ac:dyDescent="0.3">
      <c r="C36" s="18"/>
      <c r="D36" s="18"/>
    </row>
    <row r="37" spans="2:19" ht="16.5" thickTop="1" thickBot="1" x14ac:dyDescent="0.3">
      <c r="C37" s="34" t="s">
        <v>13</v>
      </c>
      <c r="D37" s="35" t="s">
        <v>14</v>
      </c>
    </row>
    <row r="38" spans="2:19" ht="15.75" thickTop="1" x14ac:dyDescent="0.25">
      <c r="C38" s="46">
        <f>D30-D35</f>
        <v>64.805713454475679</v>
      </c>
      <c r="D38" s="46">
        <f>D30+D35</f>
        <v>71.194286545524321</v>
      </c>
    </row>
    <row r="40" spans="2:19" x14ac:dyDescent="0.25">
      <c r="C40" s="32" t="s">
        <v>30</v>
      </c>
      <c r="D40" s="32"/>
      <c r="E40" s="32"/>
      <c r="F40" s="32"/>
      <c r="G40" s="32"/>
      <c r="H40" s="32"/>
      <c r="I40" s="32"/>
      <c r="J40" s="32"/>
      <c r="K40" s="32"/>
    </row>
    <row r="42" spans="2:19" ht="18" thickBot="1" x14ac:dyDescent="0.35">
      <c r="B42" s="20" t="s">
        <v>16</v>
      </c>
    </row>
    <row r="43" spans="2:19" ht="16.5" thickTop="1" thickBot="1" x14ac:dyDescent="0.3">
      <c r="B43" s="15"/>
    </row>
    <row r="44" spans="2:19" ht="16.5" thickTop="1" thickBot="1" x14ac:dyDescent="0.3">
      <c r="D44" s="39" t="s">
        <v>3</v>
      </c>
      <c r="E44" s="34" t="s">
        <v>4</v>
      </c>
      <c r="G44" s="56" t="s">
        <v>5</v>
      </c>
      <c r="H44" s="42">
        <v>0.98</v>
      </c>
      <c r="O44" s="4"/>
      <c r="P44" s="4"/>
      <c r="Q44" s="4"/>
      <c r="R44" s="4"/>
      <c r="S44" s="4"/>
    </row>
    <row r="45" spans="2:19" ht="16.5" thickTop="1" thickBot="1" x14ac:dyDescent="0.3">
      <c r="C45" s="34" t="s">
        <v>6</v>
      </c>
      <c r="D45" s="40">
        <v>50</v>
      </c>
      <c r="E45" s="41"/>
      <c r="F45" s="25"/>
      <c r="G45" s="73" t="s">
        <v>7</v>
      </c>
      <c r="H45" s="42">
        <f>1-H44</f>
        <v>2.0000000000000018E-2</v>
      </c>
      <c r="O45" s="4"/>
      <c r="P45" s="4"/>
      <c r="Q45" s="4"/>
      <c r="R45" s="4"/>
      <c r="S45" s="4"/>
    </row>
    <row r="46" spans="2:19" ht="16.5" thickTop="1" thickBot="1" x14ac:dyDescent="0.3">
      <c r="C46" s="34" t="s">
        <v>8</v>
      </c>
      <c r="D46" s="42">
        <v>65</v>
      </c>
      <c r="E46" s="43" t="s">
        <v>9</v>
      </c>
      <c r="O46" s="4"/>
      <c r="P46" s="4"/>
      <c r="Q46" s="4"/>
      <c r="R46" s="4"/>
      <c r="S46" s="4"/>
    </row>
    <row r="47" spans="2:19" ht="16.5" thickTop="1" thickBot="1" x14ac:dyDescent="0.3">
      <c r="C47" s="38" t="s">
        <v>10</v>
      </c>
      <c r="D47" s="42">
        <f>SQRT(D48)</f>
        <v>11</v>
      </c>
      <c r="E47" s="43"/>
      <c r="O47" s="4"/>
      <c r="P47" s="4"/>
      <c r="Q47" s="4"/>
      <c r="R47" s="4"/>
      <c r="S47" s="4"/>
    </row>
    <row r="48" spans="2:19" ht="16.5" thickTop="1" thickBot="1" x14ac:dyDescent="0.3">
      <c r="C48" s="34" t="s">
        <v>11</v>
      </c>
      <c r="D48" s="42">
        <f>121</f>
        <v>121</v>
      </c>
      <c r="E48" s="43" t="s">
        <v>9</v>
      </c>
      <c r="O48" s="4"/>
      <c r="P48" s="4"/>
      <c r="Q48" s="4"/>
      <c r="R48" s="4"/>
      <c r="S48" s="4"/>
    </row>
    <row r="49" spans="1:19" ht="16.5" thickTop="1" thickBot="1" x14ac:dyDescent="0.3">
      <c r="O49" s="4"/>
      <c r="P49" s="4"/>
      <c r="Q49" s="4"/>
      <c r="R49" s="4"/>
      <c r="S49" s="4"/>
    </row>
    <row r="50" spans="1:19" ht="16.5" thickTop="1" thickBot="1" x14ac:dyDescent="0.3">
      <c r="D50" s="34" t="s">
        <v>3</v>
      </c>
      <c r="E50" s="35" t="s">
        <v>4</v>
      </c>
      <c r="O50" s="4"/>
      <c r="P50" s="4"/>
      <c r="Q50" s="4"/>
      <c r="R50" s="4"/>
      <c r="S50" s="4"/>
    </row>
    <row r="51" spans="1:19" ht="16.5" thickTop="1" thickBot="1" x14ac:dyDescent="0.3">
      <c r="C51" s="34" t="s">
        <v>6</v>
      </c>
      <c r="D51" s="40">
        <v>60</v>
      </c>
      <c r="E51" s="41"/>
      <c r="O51" s="4"/>
      <c r="P51" s="4"/>
      <c r="Q51" s="4"/>
      <c r="R51" s="4"/>
      <c r="S51" s="4"/>
    </row>
    <row r="52" spans="1:19" ht="16.5" thickTop="1" thickBot="1" x14ac:dyDescent="0.3">
      <c r="C52" s="38" t="s">
        <v>8</v>
      </c>
      <c r="D52" s="42">
        <v>68</v>
      </c>
      <c r="E52" s="43" t="s">
        <v>9</v>
      </c>
      <c r="O52" s="4"/>
      <c r="P52" s="4"/>
      <c r="Q52" s="4"/>
      <c r="R52" s="4"/>
      <c r="S52" s="4"/>
    </row>
    <row r="53" spans="1:19" ht="16.5" thickTop="1" thickBot="1" x14ac:dyDescent="0.3">
      <c r="C53" s="34" t="s">
        <v>10</v>
      </c>
      <c r="D53" s="44">
        <f>SQRT(D54)</f>
        <v>11.401754250991379</v>
      </c>
      <c r="E53" s="43"/>
      <c r="O53" s="4"/>
      <c r="P53" s="4"/>
      <c r="Q53" s="4"/>
      <c r="R53" s="4"/>
      <c r="S53" s="4"/>
    </row>
    <row r="54" spans="1:19" ht="16.5" thickTop="1" thickBot="1" x14ac:dyDescent="0.3">
      <c r="C54" s="71" t="s">
        <v>11</v>
      </c>
      <c r="D54" s="42">
        <f>130</f>
        <v>130</v>
      </c>
      <c r="E54" s="43" t="s">
        <v>9</v>
      </c>
      <c r="O54" s="4"/>
      <c r="P54" s="4"/>
      <c r="Q54" s="4"/>
      <c r="R54" s="4"/>
      <c r="S54" s="4"/>
    </row>
    <row r="55" spans="1:19" ht="16.5" thickTop="1" thickBot="1" x14ac:dyDescent="0.3"/>
    <row r="56" spans="1:19" ht="16.5" thickTop="1" thickBot="1" x14ac:dyDescent="0.3">
      <c r="C56" s="34" t="s">
        <v>12</v>
      </c>
      <c r="D56" s="44">
        <f>_xlfn.NORM.S.INV(1-H45/2)</f>
        <v>2.3263478740408408</v>
      </c>
    </row>
    <row r="57" spans="1:19" ht="63.6" customHeight="1" thickTop="1" thickBot="1" x14ac:dyDescent="0.3">
      <c r="C57" s="75"/>
      <c r="D57" s="74">
        <f>D56*(SQRT(D48/D45+D54/D51) )</f>
        <v>4.9822239803561521</v>
      </c>
    </row>
    <row r="58" spans="1:19" ht="16.5" thickTop="1" thickBot="1" x14ac:dyDescent="0.3"/>
    <row r="59" spans="1:19" ht="16.5" thickTop="1" thickBot="1" x14ac:dyDescent="0.3">
      <c r="C59" s="29" t="s">
        <v>17</v>
      </c>
      <c r="D59" s="30"/>
      <c r="E59" s="31"/>
    </row>
    <row r="60" spans="1:19" ht="15.75" thickTop="1" x14ac:dyDescent="0.25">
      <c r="B60" s="57" t="s">
        <v>18</v>
      </c>
      <c r="C60" s="47">
        <f>D46-D52-D57</f>
        <v>-7.9822239803561521</v>
      </c>
      <c r="D60" s="47">
        <f>D46-D52+D57</f>
        <v>1.9822239803561521</v>
      </c>
      <c r="E60" s="58" t="s">
        <v>19</v>
      </c>
    </row>
    <row r="61" spans="1:19" x14ac:dyDescent="0.25">
      <c r="D61" s="17"/>
      <c r="E61" s="17"/>
      <c r="F61" s="17"/>
      <c r="G61" s="17"/>
      <c r="H61" s="17"/>
    </row>
    <row r="62" spans="1:19" x14ac:dyDescent="0.25">
      <c r="C62" s="32" t="s">
        <v>31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82"/>
    </row>
    <row r="64" spans="1:19" ht="20.25" thickBot="1" x14ac:dyDescent="0.35">
      <c r="A64" s="19">
        <v>2</v>
      </c>
    </row>
    <row r="65" spans="2:17" ht="15.75" thickTop="1" x14ac:dyDescent="0.25"/>
    <row r="66" spans="2:17" ht="18" thickBot="1" x14ac:dyDescent="0.35">
      <c r="B66" s="20" t="s">
        <v>1</v>
      </c>
    </row>
    <row r="67" spans="2:17" ht="16.5" thickTop="1" thickBot="1" x14ac:dyDescent="0.3"/>
    <row r="68" spans="2:17" ht="16.5" thickTop="1" thickBot="1" x14ac:dyDescent="0.3">
      <c r="B68" s="24"/>
      <c r="C68" s="34" t="s">
        <v>20</v>
      </c>
      <c r="D68" s="48">
        <v>50</v>
      </c>
    </row>
    <row r="69" spans="2:17" ht="16.5" thickTop="1" thickBot="1" x14ac:dyDescent="0.3">
      <c r="B69" s="24"/>
      <c r="C69" s="38" t="s">
        <v>32</v>
      </c>
      <c r="D69" s="49">
        <f>(D68-18)/D68</f>
        <v>0.64</v>
      </c>
    </row>
    <row r="70" spans="2:17" ht="16.5" thickTop="1" thickBot="1" x14ac:dyDescent="0.3">
      <c r="B70" s="24"/>
      <c r="C70" s="33" t="s">
        <v>21</v>
      </c>
      <c r="D70" s="49">
        <f>1-D69</f>
        <v>0.36</v>
      </c>
    </row>
    <row r="71" spans="2:17" ht="16.5" thickTop="1" thickBot="1" x14ac:dyDescent="0.3">
      <c r="B71" s="24"/>
      <c r="C71" s="34" t="s">
        <v>22</v>
      </c>
      <c r="D71" s="50">
        <f>_xlfn.NORM.S.INV(1-0.08/2)</f>
        <v>1.7506860712521695</v>
      </c>
      <c r="H71" s="18"/>
    </row>
    <row r="72" spans="2:17" ht="16.5" thickTop="1" thickBot="1" x14ac:dyDescent="0.3">
      <c r="H72" s="18"/>
    </row>
    <row r="73" spans="2:17" ht="16.5" thickTop="1" thickBot="1" x14ac:dyDescent="0.3">
      <c r="C73" s="36" t="s">
        <v>23</v>
      </c>
      <c r="D73" s="37"/>
      <c r="H73" s="18"/>
    </row>
    <row r="74" spans="2:17" ht="15.75" thickTop="1" x14ac:dyDescent="0.25">
      <c r="B74" s="57" t="s">
        <v>18</v>
      </c>
      <c r="C74" s="51">
        <f>D69-D71*(SQRT((D69*D70)/D68))</f>
        <v>0.52115948869972062</v>
      </c>
      <c r="D74" s="51">
        <f>D69+D71*(SQRT((D69*D70)/D68))</f>
        <v>0.75884051130027941</v>
      </c>
      <c r="E74" s="58" t="s">
        <v>19</v>
      </c>
    </row>
    <row r="77" spans="2:17" x14ac:dyDescent="0.25">
      <c r="C77" s="83" t="s">
        <v>39</v>
      </c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81" spans="2:9" ht="18" thickBot="1" x14ac:dyDescent="0.35">
      <c r="B81" s="20" t="s">
        <v>15</v>
      </c>
    </row>
    <row r="82" spans="2:9" ht="18.75" thickTop="1" thickBot="1" x14ac:dyDescent="0.35">
      <c r="B82" s="77"/>
    </row>
    <row r="83" spans="2:9" ht="16.5" thickTop="1" thickBot="1" x14ac:dyDescent="0.3">
      <c r="C83" s="76" t="s">
        <v>20</v>
      </c>
      <c r="D83" s="48">
        <v>65</v>
      </c>
    </row>
    <row r="84" spans="2:9" ht="16.5" thickTop="1" thickBot="1" x14ac:dyDescent="0.3">
      <c r="C84" s="39" t="s">
        <v>33</v>
      </c>
      <c r="D84" s="52">
        <f>24/D83</f>
        <v>0.36923076923076925</v>
      </c>
    </row>
    <row r="85" spans="2:9" ht="16.5" thickTop="1" thickBot="1" x14ac:dyDescent="0.3">
      <c r="C85" s="39" t="s">
        <v>21</v>
      </c>
      <c r="D85" s="52">
        <f>1-D84</f>
        <v>0.63076923076923075</v>
      </c>
    </row>
    <row r="86" spans="2:9" ht="16.5" thickTop="1" thickBot="1" x14ac:dyDescent="0.3">
      <c r="B86" s="24"/>
      <c r="C86" s="39" t="s">
        <v>22</v>
      </c>
      <c r="D86" s="52">
        <f>_xlfn.NORM.S.INV(1-0.06/2)</f>
        <v>1.8807936081512504</v>
      </c>
    </row>
    <row r="87" spans="2:9" ht="16.5" thickTop="1" thickBot="1" x14ac:dyDescent="0.3"/>
    <row r="88" spans="2:9" ht="16.5" thickTop="1" thickBot="1" x14ac:dyDescent="0.3">
      <c r="C88" s="29" t="s">
        <v>23</v>
      </c>
      <c r="D88" s="31"/>
    </row>
    <row r="89" spans="2:9" ht="15.75" thickTop="1" x14ac:dyDescent="0.25">
      <c r="B89" s="57" t="s">
        <v>18</v>
      </c>
      <c r="C89" s="53">
        <f>D84-D86*(SQRT((D84*D85)/D83))</f>
        <v>0.25664884833012297</v>
      </c>
      <c r="D89" s="51">
        <f>D84+D86*(SQRT((D84*D85)/D83))</f>
        <v>0.48181269013141553</v>
      </c>
      <c r="E89" s="58" t="s">
        <v>19</v>
      </c>
    </row>
    <row r="91" spans="2:9" x14ac:dyDescent="0.25">
      <c r="C91" s="84" t="s">
        <v>34</v>
      </c>
      <c r="D91" s="84"/>
      <c r="E91" s="84"/>
      <c r="F91" s="84"/>
      <c r="G91" s="84"/>
      <c r="H91" s="84"/>
    </row>
    <row r="93" spans="2:9" ht="18" thickBot="1" x14ac:dyDescent="0.35">
      <c r="B93" s="20" t="s">
        <v>16</v>
      </c>
    </row>
    <row r="94" spans="2:9" ht="18.75" thickTop="1" thickBot="1" x14ac:dyDescent="0.35">
      <c r="B94" s="77"/>
    </row>
    <row r="95" spans="2:9" ht="16.5" thickTop="1" thickBot="1" x14ac:dyDescent="0.3">
      <c r="C95" s="78" t="s">
        <v>24</v>
      </c>
      <c r="D95" s="79" t="s">
        <v>25</v>
      </c>
      <c r="F95" s="66" t="s">
        <v>26</v>
      </c>
      <c r="G95" s="50">
        <f>_xlfn.NORM.S.INV(1-0.03/2)</f>
        <v>2.1700903775845601</v>
      </c>
      <c r="I95" s="85"/>
    </row>
    <row r="96" spans="2:9" ht="16.5" thickTop="1" thickBot="1" x14ac:dyDescent="0.3">
      <c r="C96" s="54">
        <f>18/50</f>
        <v>0.36</v>
      </c>
      <c r="D96" s="54">
        <f>D84</f>
        <v>0.36923076923076925</v>
      </c>
      <c r="I96" s="14"/>
    </row>
    <row r="97" spans="2:7" ht="16.5" thickTop="1" thickBot="1" x14ac:dyDescent="0.3">
      <c r="C97" s="78" t="s">
        <v>27</v>
      </c>
      <c r="D97" s="79" t="s">
        <v>28</v>
      </c>
    </row>
    <row r="98" spans="2:7" ht="15.75" thickTop="1" x14ac:dyDescent="0.25">
      <c r="C98" s="47">
        <f>1-C96</f>
        <v>0.64</v>
      </c>
      <c r="D98" s="47">
        <f>1-D96</f>
        <v>0.63076923076923075</v>
      </c>
    </row>
    <row r="99" spans="2:7" ht="15.75" thickBot="1" x14ac:dyDescent="0.3"/>
    <row r="100" spans="2:7" ht="16.5" thickTop="1" thickBot="1" x14ac:dyDescent="0.3">
      <c r="C100" s="80" t="s">
        <v>29</v>
      </c>
      <c r="D100" s="81"/>
    </row>
    <row r="101" spans="2:7" ht="15.75" thickTop="1" x14ac:dyDescent="0.25">
      <c r="B101" s="57" t="s">
        <v>18</v>
      </c>
      <c r="C101" s="51">
        <f>(C96-D96)-G95*SQRT(((C96*C98)/50)+((D96*D98)/65))</f>
        <v>-0.20563375336613959</v>
      </c>
      <c r="D101" s="51">
        <f>(C96-D96)+G95*SQRT(((C96*C98)/50)+((D96*D98)/65))</f>
        <v>0.18717221490460106</v>
      </c>
      <c r="E101" s="58" t="s">
        <v>19</v>
      </c>
    </row>
    <row r="103" spans="2:7" x14ac:dyDescent="0.25">
      <c r="C103" s="32" t="s">
        <v>41</v>
      </c>
      <c r="D103" s="32"/>
      <c r="E103" s="32"/>
      <c r="F103" s="32"/>
      <c r="G103" s="32"/>
    </row>
  </sheetData>
  <mergeCells count="14">
    <mergeCell ref="C77:Q77"/>
    <mergeCell ref="C103:G103"/>
    <mergeCell ref="I1:M1"/>
    <mergeCell ref="C59:E59"/>
    <mergeCell ref="C73:D73"/>
    <mergeCell ref="C88:D88"/>
    <mergeCell ref="C100:D100"/>
    <mergeCell ref="C21:K21"/>
    <mergeCell ref="C40:K40"/>
    <mergeCell ref="C4:L4"/>
    <mergeCell ref="C91:H91"/>
    <mergeCell ref="C24:L24"/>
    <mergeCell ref="C62:R62"/>
    <mergeCell ref="P1:R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António Daniel Barbosa Fernandes</cp:lastModifiedBy>
  <cp:revision/>
  <dcterms:created xsi:type="dcterms:W3CDTF">2015-06-05T18:19:34Z</dcterms:created>
  <dcterms:modified xsi:type="dcterms:W3CDTF">2020-05-08T11:30:12Z</dcterms:modified>
  <cp:category/>
  <cp:contentStatus/>
</cp:coreProperties>
</file>