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5" yWindow="3765" windowWidth="20730" windowHeight="5055" tabRatio="435"/>
  </bookViews>
  <sheets>
    <sheet name="CTC 生产订单" sheetId="29" r:id="rId1"/>
  </sheets>
  <definedNames>
    <definedName name="_xlnm._FilterDatabase" localSheetId="0" hidden="1">'CTC 生产订单'!$A$1:$O$171</definedName>
  </definedNames>
  <calcPr calcId="144525"/>
  <fileRecoveryPr autoRecover="0"/>
</workbook>
</file>

<file path=xl/calcChain.xml><?xml version="1.0" encoding="utf-8"?>
<calcChain xmlns="http://schemas.openxmlformats.org/spreadsheetml/2006/main">
  <c r="L72" i="29" l="1"/>
  <c r="L61" i="29"/>
  <c r="L60" i="29"/>
  <c r="L57" i="29"/>
  <c r="L55" i="29"/>
  <c r="L45" i="29"/>
  <c r="L44" i="29"/>
  <c r="L43" i="29"/>
  <c r="L42" i="29"/>
  <c r="L41" i="29"/>
  <c r="L39" i="29"/>
  <c r="L38" i="29"/>
  <c r="L28" i="29"/>
  <c r="L27" i="29"/>
  <c r="L16" i="29"/>
  <c r="L12" i="29"/>
  <c r="L11" i="29"/>
  <c r="L10" i="29"/>
  <c r="L9" i="29"/>
  <c r="L6" i="29"/>
  <c r="L2" i="29"/>
  <c r="L67" i="29"/>
  <c r="L59" i="29"/>
  <c r="L58" i="29"/>
  <c r="L56" i="29"/>
  <c r="L50" i="29"/>
  <c r="L46" i="29"/>
  <c r="L40" i="29"/>
  <c r="L18" i="29"/>
  <c r="L17" i="29"/>
  <c r="L14" i="29"/>
  <c r="L8" i="29"/>
  <c r="L3" i="29"/>
  <c r="L29" i="29"/>
  <c r="L20" i="29"/>
  <c r="L26" i="29"/>
  <c r="L15" i="29"/>
  <c r="L4" i="29"/>
  <c r="H31" i="29" l="1"/>
  <c r="H30" i="29"/>
  <c r="H25" i="29"/>
  <c r="H36" i="29"/>
  <c r="H35" i="29"/>
  <c r="H34" i="29"/>
  <c r="H33" i="29"/>
  <c r="H32" i="29"/>
  <c r="H24" i="29"/>
  <c r="H23" i="29"/>
  <c r="H22" i="29"/>
  <c r="H21" i="29"/>
</calcChain>
</file>

<file path=xl/comments1.xml><?xml version="1.0" encoding="utf-8"?>
<comments xmlns="http://schemas.openxmlformats.org/spreadsheetml/2006/main">
  <authors>
    <author>Hongxiang_Wen</author>
    <author>dell</author>
    <author>Chengxiang_Luo</author>
  </authors>
  <commentList>
    <comment ref="F37" authorId="0">
      <text>
        <r>
          <rPr>
            <b/>
            <sz val="9"/>
            <color indexed="81"/>
            <rFont val="Tahoma"/>
            <family val="2"/>
          </rPr>
          <t>Hongxiang_Wen: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该订单取消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Hongxiang_Wen:</t>
        </r>
        <r>
          <rPr>
            <sz val="9"/>
            <color indexed="81"/>
            <rFont val="Tahoma"/>
            <family val="2"/>
          </rPr>
          <t xml:space="preserve">
WF00036</t>
        </r>
        <r>
          <rPr>
            <sz val="9"/>
            <color indexed="81"/>
            <rFont val="宋体"/>
            <family val="3"/>
            <charset val="134"/>
          </rPr>
          <t>订单已被取消</t>
        </r>
      </text>
    </comment>
    <comment ref="A97" authorId="1">
      <text>
        <r>
          <rPr>
            <b/>
            <sz val="9"/>
            <color indexed="81"/>
            <rFont val="Tahoma"/>
            <family val="2"/>
          </rPr>
          <t xml:space="preserve">dell:
</t>
        </r>
        <r>
          <rPr>
            <b/>
            <sz val="9"/>
            <color indexed="81"/>
            <rFont val="宋体"/>
            <family val="3"/>
            <charset val="134"/>
          </rPr>
          <t>更新品名</t>
        </r>
      </text>
    </comment>
    <comment ref="F142" authorId="2">
      <text>
        <r>
          <rPr>
            <b/>
            <sz val="9"/>
            <color indexed="81"/>
            <rFont val="Tahoma"/>
            <family val="2"/>
          </rPr>
          <t>Chengxiang_Luo:</t>
        </r>
        <r>
          <rPr>
            <sz val="9"/>
            <color indexed="81"/>
            <rFont val="Tahoma"/>
            <family val="2"/>
          </rPr>
          <t xml:space="preserve">
2014/11/19</t>
        </r>
        <r>
          <rPr>
            <sz val="9"/>
            <color indexed="81"/>
            <rFont val="宋体"/>
            <family val="3"/>
            <charset val="134"/>
          </rPr>
          <t>更新，原来的</t>
        </r>
        <r>
          <rPr>
            <sz val="9"/>
            <color indexed="81"/>
            <rFont val="Tahoma"/>
            <family val="2"/>
          </rPr>
          <t>67.144+33.572</t>
        </r>
        <r>
          <rPr>
            <sz val="9"/>
            <color indexed="81"/>
            <rFont val="宋体"/>
            <family val="3"/>
            <charset val="134"/>
          </rPr>
          <t>，各自退了</t>
        </r>
        <r>
          <rPr>
            <sz val="9"/>
            <color indexed="81"/>
            <rFont val="Tahoma"/>
            <family val="2"/>
          </rPr>
          <t>6.436+3.218k.</t>
        </r>
        <r>
          <rPr>
            <sz val="9"/>
            <color indexed="81"/>
            <rFont val="宋体"/>
            <family val="3"/>
            <charset val="134"/>
          </rPr>
          <t>可查邮件</t>
        </r>
      </text>
    </comment>
    <comment ref="A147" authorId="1">
      <text>
        <r>
          <rPr>
            <b/>
            <sz val="9"/>
            <color indexed="81"/>
            <rFont val="Tahoma"/>
            <family val="2"/>
          </rPr>
          <t>dell:10-11</t>
        </r>
        <r>
          <rPr>
            <b/>
            <sz val="9"/>
            <color indexed="81"/>
            <rFont val="宋体"/>
            <family val="3"/>
            <charset val="134"/>
          </rPr>
          <t>更新，数量从</t>
        </r>
        <r>
          <rPr>
            <b/>
            <sz val="9"/>
            <color indexed="81"/>
            <rFont val="Tahoma"/>
            <family val="2"/>
          </rPr>
          <t>2845.08</t>
        </r>
        <r>
          <rPr>
            <b/>
            <sz val="9"/>
            <color indexed="81"/>
            <rFont val="宋体"/>
            <family val="3"/>
            <charset val="134"/>
          </rPr>
          <t>更新为</t>
        </r>
        <r>
          <rPr>
            <b/>
            <sz val="9"/>
            <color indexed="81"/>
            <rFont val="Tahoma"/>
            <family val="2"/>
          </rPr>
          <t>2607.99</t>
        </r>
      </text>
    </comment>
    <comment ref="A148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10-16</t>
        </r>
        <r>
          <rPr>
            <sz val="9"/>
            <color indexed="81"/>
            <rFont val="宋体"/>
            <family val="3"/>
            <charset val="134"/>
          </rPr>
          <t>更新数量，从</t>
        </r>
        <r>
          <rPr>
            <sz val="9"/>
            <color indexed="81"/>
            <rFont val="Tahoma"/>
            <family val="2"/>
          </rPr>
          <t>561.52275</t>
        </r>
        <r>
          <rPr>
            <sz val="9"/>
            <color indexed="81"/>
            <rFont val="宋体"/>
            <family val="3"/>
            <charset val="134"/>
          </rPr>
          <t>增加为</t>
        </r>
        <r>
          <rPr>
            <sz val="9"/>
            <color indexed="81"/>
            <rFont val="Tahoma"/>
            <family val="2"/>
          </rPr>
          <t>563.77225</t>
        </r>
      </text>
    </comment>
    <comment ref="A155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不需要做进系统</t>
        </r>
      </text>
    </comment>
  </commentList>
</comments>
</file>

<file path=xl/sharedStrings.xml><?xml version="1.0" encoding="utf-8"?>
<sst xmlns="http://schemas.openxmlformats.org/spreadsheetml/2006/main" count="1486" uniqueCount="887">
  <si>
    <t>wafer history</t>
    <phoneticPr fontId="8" type="noConversion"/>
  </si>
  <si>
    <t>Die Qty   in device</t>
    <phoneticPr fontId="8" type="noConversion"/>
  </si>
  <si>
    <t xml:space="preserve"> Site</t>
    <phoneticPr fontId="2" type="noConversion"/>
  </si>
  <si>
    <t>Order NO#</t>
    <phoneticPr fontId="8" type="noConversion"/>
  </si>
  <si>
    <t xml:space="preserve"> Qty.  (K)</t>
    <phoneticPr fontId="8" type="noConversion"/>
  </si>
  <si>
    <t>Issued Date</t>
    <phoneticPr fontId="8" type="noConversion"/>
  </si>
  <si>
    <t>Package  type</t>
    <phoneticPr fontId="8" type="noConversion"/>
  </si>
  <si>
    <t>wafer site</t>
    <phoneticPr fontId="8" type="noConversion"/>
  </si>
  <si>
    <r>
      <t xml:space="preserve">wafer </t>
    </r>
    <r>
      <rPr>
        <b/>
        <sz val="10"/>
        <color indexed="10"/>
        <rFont val="宋体"/>
        <family val="3"/>
        <charset val="134"/>
      </rPr>
      <t>（</t>
    </r>
    <r>
      <rPr>
        <b/>
        <sz val="10"/>
        <color indexed="10"/>
        <rFont val="Arial"/>
        <family val="2"/>
      </rPr>
      <t>pcs</t>
    </r>
    <r>
      <rPr>
        <b/>
        <sz val="10"/>
        <color indexed="10"/>
        <rFont val="宋体"/>
        <family val="3"/>
        <charset val="134"/>
      </rPr>
      <t>）</t>
    </r>
    <phoneticPr fontId="8" type="noConversion"/>
  </si>
  <si>
    <t>Wafer Lot #</t>
    <phoneticPr fontId="8" type="noConversion"/>
  </si>
  <si>
    <t>CS0801M</t>
    <phoneticPr fontId="10" type="noConversion"/>
  </si>
  <si>
    <t>Goodark</t>
    <phoneticPr fontId="10" type="noConversion"/>
  </si>
  <si>
    <t>wafer code</t>
    <phoneticPr fontId="10" type="noConversion"/>
  </si>
  <si>
    <t>DFN1.0x0.6-2L</t>
    <phoneticPr fontId="10" type="noConversion"/>
  </si>
  <si>
    <r>
      <t>P04A0</t>
    </r>
    <r>
      <rPr>
        <sz val="12"/>
        <rFont val="Times New Roman"/>
        <family val="1"/>
      </rPr>
      <t>-BE</t>
    </r>
    <phoneticPr fontId="10" type="noConversion"/>
  </si>
  <si>
    <t>DFN1.0x0.6-2L</t>
  </si>
  <si>
    <t>|S</t>
  </si>
  <si>
    <t>32552A.1</t>
    <phoneticPr fontId="10" type="noConversion"/>
  </si>
  <si>
    <t>P07A0-BE</t>
    <phoneticPr fontId="10" type="noConversion"/>
  </si>
  <si>
    <t>DFN2.5x1.0-10L</t>
    <phoneticPr fontId="10" type="noConversion"/>
  </si>
  <si>
    <t>CS1812-04</t>
    <phoneticPr fontId="10" type="noConversion"/>
  </si>
  <si>
    <t>P19A0-BE</t>
    <phoneticPr fontId="10" type="noConversion"/>
  </si>
  <si>
    <t>DFN2.0x1.0-8L</t>
  </si>
  <si>
    <t>P07A0-BE+Q01A0</t>
    <phoneticPr fontId="10" type="noConversion"/>
  </si>
  <si>
    <t>N01A0-BG+P24A0-BC</t>
    <phoneticPr fontId="10" type="noConversion"/>
  </si>
  <si>
    <t>CS0801S</t>
    <phoneticPr fontId="10" type="noConversion"/>
  </si>
  <si>
    <t>CS0806S</t>
    <phoneticPr fontId="10" type="noConversion"/>
  </si>
  <si>
    <t>4+4</t>
    <phoneticPr fontId="10" type="noConversion"/>
  </si>
  <si>
    <t>1+2</t>
    <phoneticPr fontId="10" type="noConversion"/>
  </si>
  <si>
    <t>7+9</t>
    <phoneticPr fontId="10" type="noConversion"/>
  </si>
  <si>
    <t>GT</t>
    <phoneticPr fontId="10" type="noConversion"/>
  </si>
  <si>
    <t>CS0816</t>
    <phoneticPr fontId="10" type="noConversion"/>
  </si>
  <si>
    <t>40656A.1</t>
  </si>
  <si>
    <t>SOT23-6L</t>
    <phoneticPr fontId="10" type="noConversion"/>
  </si>
  <si>
    <t>6S418</t>
    <phoneticPr fontId="10" type="noConversion"/>
  </si>
  <si>
    <t>CS0801S</t>
    <phoneticPr fontId="10" type="noConversion"/>
  </si>
  <si>
    <t>P02A0</t>
    <phoneticPr fontId="10" type="noConversion"/>
  </si>
  <si>
    <t>34015A.1</t>
    <phoneticPr fontId="10" type="noConversion"/>
  </si>
  <si>
    <t>DFN1.70 x 1.35-8L</t>
    <phoneticPr fontId="10" type="noConversion"/>
  </si>
  <si>
    <t>CS2203-25B</t>
    <phoneticPr fontId="10" type="noConversion"/>
  </si>
  <si>
    <t>CS1832</t>
    <phoneticPr fontId="10" type="noConversion"/>
  </si>
  <si>
    <t>DFN2.5x2.0-10L</t>
    <phoneticPr fontId="10" type="noConversion"/>
  </si>
  <si>
    <t>32973A.1+30597A.1</t>
    <phoneticPr fontId="10" type="noConversion"/>
  </si>
  <si>
    <t>32973A.1+30594A.1</t>
    <phoneticPr fontId="10" type="noConversion"/>
  </si>
  <si>
    <t>2.5+23</t>
    <phoneticPr fontId="10" type="noConversion"/>
  </si>
  <si>
    <t>1.5+14</t>
    <phoneticPr fontId="10" type="noConversion"/>
  </si>
  <si>
    <t>|FS</t>
    <phoneticPr fontId="10" type="noConversion"/>
  </si>
  <si>
    <t>|S</t>
    <phoneticPr fontId="10" type="noConversion"/>
  </si>
  <si>
    <t>WF00010</t>
    <phoneticPr fontId="10" type="noConversion"/>
  </si>
  <si>
    <t>WF00011</t>
    <phoneticPr fontId="10" type="noConversion"/>
  </si>
  <si>
    <t>WF00008</t>
    <phoneticPr fontId="10" type="noConversion"/>
  </si>
  <si>
    <t>WF00009</t>
    <phoneticPr fontId="10" type="noConversion"/>
  </si>
  <si>
    <t>34677A.1</t>
    <phoneticPr fontId="10" type="noConversion"/>
  </si>
  <si>
    <r>
      <t>B3830791.1+33746A.1(</t>
    </r>
    <r>
      <rPr>
        <sz val="12"/>
        <rFont val="宋体"/>
        <family val="3"/>
        <charset val="134"/>
      </rPr>
      <t>前</t>
    </r>
    <r>
      <rPr>
        <sz val="12"/>
        <rFont val="Times New Roman"/>
        <family val="1"/>
      </rPr>
      <t>20</t>
    </r>
    <r>
      <rPr>
        <sz val="12"/>
        <rFont val="宋体"/>
        <family val="3"/>
        <charset val="134"/>
      </rPr>
      <t>片</t>
    </r>
    <r>
      <rPr>
        <sz val="12"/>
        <rFont val="Times New Roman"/>
        <family val="1"/>
      </rPr>
      <t>)</t>
    </r>
    <phoneticPr fontId="10" type="noConversion"/>
  </si>
  <si>
    <t>32975A.1</t>
    <phoneticPr fontId="10" type="noConversion"/>
  </si>
  <si>
    <t>P31A0</t>
  </si>
  <si>
    <t>WF00014</t>
    <phoneticPr fontId="10" type="noConversion"/>
  </si>
  <si>
    <t>WF00015</t>
    <phoneticPr fontId="10" type="noConversion"/>
  </si>
  <si>
    <t>6S419</t>
    <phoneticPr fontId="10" type="noConversion"/>
  </si>
  <si>
    <t>WF00001</t>
    <phoneticPr fontId="10" type="noConversion"/>
  </si>
  <si>
    <t>WF00002</t>
    <phoneticPr fontId="10" type="noConversion"/>
  </si>
  <si>
    <t>WF00003</t>
    <phoneticPr fontId="10" type="noConversion"/>
  </si>
  <si>
    <t>WF00004</t>
    <phoneticPr fontId="10" type="noConversion"/>
  </si>
  <si>
    <t>WF00006</t>
    <phoneticPr fontId="10" type="noConversion"/>
  </si>
  <si>
    <t>WF00007</t>
    <phoneticPr fontId="10" type="noConversion"/>
  </si>
  <si>
    <t>WF00012</t>
    <phoneticPr fontId="10" type="noConversion"/>
  </si>
  <si>
    <t>WF00016</t>
    <phoneticPr fontId="10" type="noConversion"/>
  </si>
  <si>
    <t>|O</t>
    <phoneticPr fontId="10" type="noConversion"/>
  </si>
  <si>
    <t>CS1833</t>
    <phoneticPr fontId="10" type="noConversion"/>
  </si>
  <si>
    <t>2+3</t>
    <phoneticPr fontId="10" type="noConversion"/>
  </si>
  <si>
    <t>DFN4.0x2.0-16L</t>
  </si>
  <si>
    <t>C331419</t>
  </si>
  <si>
    <t>3+19</t>
    <phoneticPr fontId="10" type="noConversion"/>
  </si>
  <si>
    <t>P23A0-BE</t>
  </si>
  <si>
    <t>P23A0-BE+P26A0-BE</t>
    <phoneticPr fontId="10" type="noConversion"/>
  </si>
  <si>
    <t>WF00017</t>
  </si>
  <si>
    <t>WF00018</t>
  </si>
  <si>
    <t>DFN3.0x2.0-10L</t>
  </si>
  <si>
    <t xml:space="preserve">220425                                                                                     1419     </t>
  </si>
  <si>
    <t>WF00019</t>
    <phoneticPr fontId="10" type="noConversion"/>
  </si>
  <si>
    <t>N02A0-BE+P26A0-BE</t>
    <phoneticPr fontId="10" type="noConversion"/>
  </si>
  <si>
    <t>8.7+3.1</t>
    <phoneticPr fontId="10" type="noConversion"/>
  </si>
  <si>
    <t>3.2+1</t>
    <phoneticPr fontId="10" type="noConversion"/>
  </si>
  <si>
    <t>5.2+1.7</t>
    <phoneticPr fontId="10" type="noConversion"/>
  </si>
  <si>
    <t>CS0809V</t>
    <phoneticPr fontId="10" type="noConversion"/>
  </si>
  <si>
    <t>P23A0-BE+P26A0-BE</t>
    <phoneticPr fontId="10" type="noConversion"/>
  </si>
  <si>
    <t>VF00005</t>
    <phoneticPr fontId="10" type="noConversion"/>
  </si>
  <si>
    <t>VF00004</t>
    <phoneticPr fontId="10" type="noConversion"/>
  </si>
  <si>
    <t>SOT23-6L</t>
  </si>
  <si>
    <t>32560A.1</t>
  </si>
  <si>
    <t>P07A0-BE</t>
  </si>
  <si>
    <t>35351A.4</t>
  </si>
  <si>
    <t>NA</t>
    <phoneticPr fontId="10" type="noConversion"/>
  </si>
  <si>
    <t>VF00001</t>
    <phoneticPr fontId="10" type="noConversion"/>
  </si>
  <si>
    <t>VF00002</t>
  </si>
  <si>
    <t>VF00003</t>
  </si>
  <si>
    <t>40657A.1</t>
  </si>
  <si>
    <t>13118A.11</t>
    <phoneticPr fontId="10" type="noConversion"/>
  </si>
  <si>
    <t>2+1</t>
    <phoneticPr fontId="10" type="noConversion"/>
  </si>
  <si>
    <t>34731A.1</t>
    <phoneticPr fontId="2" type="noConversion"/>
  </si>
  <si>
    <t>34735A.1</t>
    <phoneticPr fontId="2" type="noConversion"/>
  </si>
  <si>
    <t>32866A.1(#1-#8)</t>
    <phoneticPr fontId="10" type="noConversion"/>
  </si>
  <si>
    <t>34015A.1</t>
    <phoneticPr fontId="2" type="noConversion"/>
  </si>
  <si>
    <t>40657A.1</t>
    <phoneticPr fontId="2" type="noConversion"/>
  </si>
  <si>
    <t>32973A.1+34526A.1</t>
    <phoneticPr fontId="10" type="noConversion"/>
  </si>
  <si>
    <t>32562A.1+20285A.1</t>
    <phoneticPr fontId="10" type="noConversion"/>
  </si>
  <si>
    <t>B3618010.8+20285A.1</t>
    <phoneticPr fontId="10" type="noConversion"/>
  </si>
  <si>
    <t>CS2204-25</t>
    <phoneticPr fontId="10" type="noConversion"/>
  </si>
  <si>
    <t>CS2204-25B</t>
    <phoneticPr fontId="10" type="noConversion"/>
  </si>
  <si>
    <t>Die Qty</t>
    <phoneticPr fontId="10" type="noConversion"/>
  </si>
  <si>
    <t>171.614+343.228</t>
    <phoneticPr fontId="10" type="noConversion"/>
  </si>
  <si>
    <t>106.638+213.276</t>
    <phoneticPr fontId="10" type="noConversion"/>
  </si>
  <si>
    <t>192.964+289.446</t>
    <phoneticPr fontId="10" type="noConversion"/>
  </si>
  <si>
    <t>187.066+93.533</t>
    <phoneticPr fontId="10" type="noConversion"/>
  </si>
  <si>
    <t>59.084+29.542</t>
    <phoneticPr fontId="10" type="noConversion"/>
  </si>
  <si>
    <t>98.626+49.313</t>
    <phoneticPr fontId="10" type="noConversion"/>
  </si>
  <si>
    <t>WF00020</t>
    <phoneticPr fontId="10" type="noConversion"/>
  </si>
  <si>
    <t>75.084+37.542</t>
    <phoneticPr fontId="10" type="noConversion"/>
  </si>
  <si>
    <t>4+1.3</t>
    <phoneticPr fontId="10" type="noConversion"/>
  </si>
  <si>
    <t>CS0802T</t>
  </si>
  <si>
    <t>P05A0-BE</t>
    <phoneticPr fontId="10" type="noConversion"/>
  </si>
  <si>
    <t>WF00021</t>
    <phoneticPr fontId="10" type="noConversion"/>
  </si>
  <si>
    <t>|TS</t>
  </si>
  <si>
    <t>23754A.1</t>
  </si>
  <si>
    <t>WF00022</t>
    <phoneticPr fontId="10" type="noConversion"/>
  </si>
  <si>
    <t>20786A.1</t>
  </si>
  <si>
    <t>CS2206-25</t>
  </si>
  <si>
    <t>P24A0-BC</t>
  </si>
  <si>
    <t>VF00006</t>
    <phoneticPr fontId="10" type="noConversion"/>
  </si>
  <si>
    <t>40675A.1</t>
  </si>
  <si>
    <t>9V420</t>
    <phoneticPr fontId="10" type="noConversion"/>
  </si>
  <si>
    <t>VF00007</t>
    <phoneticPr fontId="10" type="noConversion"/>
  </si>
  <si>
    <t>VF00008</t>
    <phoneticPr fontId="10" type="noConversion"/>
  </si>
  <si>
    <t>VF00009</t>
    <phoneticPr fontId="10" type="noConversion"/>
  </si>
  <si>
    <t>VF00010</t>
    <phoneticPr fontId="10" type="noConversion"/>
  </si>
  <si>
    <t>CS0816</t>
  </si>
  <si>
    <t>CS0806U</t>
    <phoneticPr fontId="10" type="noConversion"/>
  </si>
  <si>
    <t>6U420</t>
  </si>
  <si>
    <t>40661A.1</t>
  </si>
  <si>
    <t>40662A.1</t>
  </si>
  <si>
    <t>VF00011</t>
    <phoneticPr fontId="10" type="noConversion"/>
  </si>
  <si>
    <t>6U420</t>
    <phoneticPr fontId="10" type="noConversion"/>
  </si>
  <si>
    <t>6U418</t>
    <phoneticPr fontId="10" type="noConversion"/>
  </si>
  <si>
    <t>GESD0504VD(CS0816)</t>
    <phoneticPr fontId="10" type="noConversion"/>
  </si>
  <si>
    <t>GESD0504LD(CS0816)</t>
    <phoneticPr fontId="10" type="noConversion"/>
  </si>
  <si>
    <t>GESD0504LD(CS0806U)</t>
    <phoneticPr fontId="10" type="noConversion"/>
  </si>
  <si>
    <t>VF00012</t>
    <phoneticPr fontId="10" type="noConversion"/>
  </si>
  <si>
    <t>GESD0504D(CS0806U)</t>
    <phoneticPr fontId="10" type="noConversion"/>
  </si>
  <si>
    <t>40662A.1</t>
    <phoneticPr fontId="10" type="noConversion"/>
  </si>
  <si>
    <t>CS1832</t>
    <phoneticPr fontId="10" type="noConversion"/>
  </si>
  <si>
    <t>CS1833</t>
    <phoneticPr fontId="10" type="noConversion"/>
  </si>
  <si>
    <t>WF00024</t>
    <phoneticPr fontId="10" type="noConversion"/>
  </si>
  <si>
    <t>WF00025</t>
  </si>
  <si>
    <t>WF00026</t>
  </si>
  <si>
    <t>WF00027</t>
  </si>
  <si>
    <t>40659A.1+23004A.1</t>
    <phoneticPr fontId="10" type="noConversion"/>
  </si>
  <si>
    <t>DFN4.0x2.0-16L</t>
    <phoneticPr fontId="10" type="noConversion"/>
  </si>
  <si>
    <t>238.768+358.152</t>
    <phoneticPr fontId="10" type="noConversion"/>
  </si>
  <si>
    <t>3.3+24</t>
    <phoneticPr fontId="10" type="noConversion"/>
  </si>
  <si>
    <t>40659A.1+30598A.1</t>
    <phoneticPr fontId="10" type="noConversion"/>
  </si>
  <si>
    <t>233.588+350.382</t>
    <phoneticPr fontId="10" type="noConversion"/>
  </si>
  <si>
    <t>3.3+23</t>
    <phoneticPr fontId="10" type="noConversion"/>
  </si>
  <si>
    <t>40659A.1+30599A.1</t>
    <phoneticPr fontId="10" type="noConversion"/>
  </si>
  <si>
    <t>72.438+144.876</t>
    <phoneticPr fontId="10" type="noConversion"/>
  </si>
  <si>
    <t>1+10</t>
    <phoneticPr fontId="10" type="noConversion"/>
  </si>
  <si>
    <t>40659A.1+30594A.1</t>
    <phoneticPr fontId="10" type="noConversion"/>
  </si>
  <si>
    <t>WF00028</t>
  </si>
  <si>
    <t>WF00029</t>
  </si>
  <si>
    <t>WF00030</t>
  </si>
  <si>
    <t>WF00031</t>
  </si>
  <si>
    <t>WF00032</t>
  </si>
  <si>
    <t>DFN2.0x1.0-8L</t>
    <phoneticPr fontId="10" type="noConversion"/>
  </si>
  <si>
    <t>2.7+2</t>
    <phoneticPr fontId="10" type="noConversion"/>
  </si>
  <si>
    <t>1.2+0.9</t>
    <phoneticPr fontId="10" type="noConversion"/>
  </si>
  <si>
    <t>497.544+497.544</t>
    <phoneticPr fontId="10" type="noConversion"/>
  </si>
  <si>
    <t>80.612+40.306</t>
    <phoneticPr fontId="10" type="noConversion"/>
  </si>
  <si>
    <t>DFN3.0x2.0-10L</t>
    <phoneticPr fontId="10" type="noConversion"/>
  </si>
  <si>
    <t>3.8+1.3</t>
    <phoneticPr fontId="10" type="noConversion"/>
  </si>
  <si>
    <t>B3C30L64.2+14252A.1</t>
    <phoneticPr fontId="10" type="noConversion"/>
  </si>
  <si>
    <t>120.916+60.458</t>
    <phoneticPr fontId="10" type="noConversion"/>
  </si>
  <si>
    <t>5.6+2</t>
    <phoneticPr fontId="10" type="noConversion"/>
  </si>
  <si>
    <t>B3C30L64.2+20285A.1</t>
    <phoneticPr fontId="10" type="noConversion"/>
  </si>
  <si>
    <t>206.919+206.919</t>
    <phoneticPr fontId="10" type="noConversion"/>
  </si>
  <si>
    <t>CS0801S-15</t>
    <phoneticPr fontId="10" type="noConversion"/>
  </si>
  <si>
    <t>Goodark</t>
    <phoneticPr fontId="10" type="noConversion"/>
  </si>
  <si>
    <t>WF00013</t>
    <phoneticPr fontId="10" type="noConversion"/>
  </si>
  <si>
    <t>34731A.1</t>
    <phoneticPr fontId="10" type="noConversion"/>
  </si>
  <si>
    <t>32564A.1+20285A.1</t>
    <phoneticPr fontId="10" type="noConversion"/>
  </si>
  <si>
    <t>CS2204-25</t>
    <phoneticPr fontId="10" type="noConversion"/>
  </si>
  <si>
    <t>CS0809V</t>
    <phoneticPr fontId="10" type="noConversion"/>
  </si>
  <si>
    <t>WF00033</t>
    <phoneticPr fontId="10" type="noConversion"/>
  </si>
  <si>
    <t>WF00034</t>
    <phoneticPr fontId="10" type="noConversion"/>
  </si>
  <si>
    <t>41418A.1</t>
    <phoneticPr fontId="10" type="noConversion"/>
  </si>
  <si>
    <t>31638A.1</t>
    <phoneticPr fontId="10" type="noConversion"/>
  </si>
  <si>
    <t>Part Number</t>
    <phoneticPr fontId="8" type="noConversion"/>
  </si>
  <si>
    <t>交货</t>
  </si>
  <si>
    <t>CS0806U</t>
  </si>
  <si>
    <t>CF01916</t>
    <phoneticPr fontId="10" type="noConversion"/>
  </si>
  <si>
    <t>CF01917</t>
    <phoneticPr fontId="10" type="noConversion"/>
  </si>
  <si>
    <t>CF01918</t>
  </si>
  <si>
    <t>CS0809V</t>
  </si>
  <si>
    <t>JCET</t>
    <phoneticPr fontId="10" type="noConversion"/>
  </si>
  <si>
    <t>SOT23-6L(铜线)</t>
  </si>
  <si>
    <t>6U423</t>
  </si>
  <si>
    <t>9V423</t>
  </si>
  <si>
    <t>41420A.1(#15~24)</t>
    <phoneticPr fontId="10" type="noConversion"/>
  </si>
  <si>
    <t>B4331V42.1(#1~24)</t>
    <phoneticPr fontId="10" type="noConversion"/>
  </si>
  <si>
    <t>WF00039</t>
  </si>
  <si>
    <t>WF00041</t>
  </si>
  <si>
    <t>WF00042</t>
  </si>
  <si>
    <t>WF00043</t>
  </si>
  <si>
    <t>WF00044</t>
  </si>
  <si>
    <t>CF02057</t>
  </si>
  <si>
    <t>CF02058</t>
  </si>
  <si>
    <t>CF02059</t>
  </si>
  <si>
    <t>CF02060</t>
  </si>
  <si>
    <t>CF02061</t>
  </si>
  <si>
    <t>9V424</t>
  </si>
  <si>
    <t>6U424</t>
  </si>
  <si>
    <t>WF00047</t>
    <phoneticPr fontId="10" type="noConversion"/>
  </si>
  <si>
    <t>CS0801S-15</t>
    <phoneticPr fontId="10" type="noConversion"/>
  </si>
  <si>
    <t>Goodark</t>
    <phoneticPr fontId="10" type="noConversion"/>
  </si>
  <si>
    <t>31135A.1(#24)</t>
    <phoneticPr fontId="10" type="noConversion"/>
  </si>
  <si>
    <r>
      <t>SOT23-6L(</t>
    </r>
    <r>
      <rPr>
        <sz val="12"/>
        <rFont val="Times New Roman"/>
        <family val="1"/>
      </rPr>
      <t>铜线)</t>
    </r>
  </si>
  <si>
    <t>WF00037</t>
    <phoneticPr fontId="10" type="noConversion"/>
  </si>
  <si>
    <t>JCET</t>
    <phoneticPr fontId="10" type="noConversion"/>
  </si>
  <si>
    <t>CF01915</t>
    <phoneticPr fontId="10" type="noConversion"/>
  </si>
  <si>
    <t>35353A.4(#16,24)</t>
    <phoneticPr fontId="10" type="noConversion"/>
  </si>
  <si>
    <t>DFN2.5x1.0-10L</t>
    <phoneticPr fontId="10" type="noConversion"/>
  </si>
  <si>
    <t>6S424</t>
    <phoneticPr fontId="10" type="noConversion"/>
  </si>
  <si>
    <t>41422A.1(1#-19#,21#-24#)</t>
    <phoneticPr fontId="10" type="noConversion"/>
  </si>
  <si>
    <t>CS0806S</t>
    <phoneticPr fontId="10" type="noConversion"/>
  </si>
  <si>
    <t>WF00038</t>
    <phoneticPr fontId="10" type="noConversion"/>
  </si>
  <si>
    <t>DFN1.0x0.6-2L</t>
    <phoneticPr fontId="10" type="noConversion"/>
  </si>
  <si>
    <t>32866A.1(#9~24)</t>
    <phoneticPr fontId="10" type="noConversion"/>
  </si>
  <si>
    <t>CS1842</t>
    <phoneticPr fontId="10" type="noConversion"/>
  </si>
  <si>
    <t>20.151+40.303</t>
    <phoneticPr fontId="10" type="noConversion"/>
  </si>
  <si>
    <t>DFN2.5x2.0-10L</t>
    <phoneticPr fontId="10" type="noConversion"/>
  </si>
  <si>
    <t>0.28+1.7</t>
    <phoneticPr fontId="10" type="noConversion"/>
  </si>
  <si>
    <t>40659A.1+34984A.1(#14,15)</t>
    <phoneticPr fontId="10" type="noConversion"/>
  </si>
  <si>
    <t>DFN1.0x0.6-2L</t>
    <phoneticPr fontId="10" type="noConversion"/>
  </si>
  <si>
    <t>DFN3.0x2.0-10L</t>
    <phoneticPr fontId="10" type="noConversion"/>
  </si>
  <si>
    <t>14+4.3</t>
    <phoneticPr fontId="10" type="noConversion"/>
  </si>
  <si>
    <t>40673A.1+20271A.1</t>
    <phoneticPr fontId="10" type="noConversion"/>
  </si>
  <si>
    <t>CS2204-25</t>
    <phoneticPr fontId="10" type="noConversion"/>
  </si>
  <si>
    <t>262.794+131.397</t>
    <phoneticPr fontId="10" type="noConversion"/>
  </si>
  <si>
    <t>WF00040</t>
    <phoneticPr fontId="10" type="noConversion"/>
  </si>
  <si>
    <t>CS2206</t>
    <phoneticPr fontId="10" type="noConversion"/>
  </si>
  <si>
    <t>|66</t>
    <phoneticPr fontId="10" type="noConversion"/>
  </si>
  <si>
    <t>33745A.1</t>
    <phoneticPr fontId="10" type="noConversion"/>
  </si>
  <si>
    <t>CS0807U</t>
    <phoneticPr fontId="10" type="noConversion"/>
  </si>
  <si>
    <t>WF00045</t>
    <phoneticPr fontId="10" type="noConversion"/>
  </si>
  <si>
    <t xml:space="preserve">DFN4.1x2.0-10L </t>
    <phoneticPr fontId="10" type="noConversion"/>
  </si>
  <si>
    <t>41424A.1(#1,2)</t>
    <phoneticPr fontId="10" type="noConversion"/>
  </si>
  <si>
    <t xml:space="preserve">DFN2.5x1.0-10L </t>
    <phoneticPr fontId="10" type="noConversion"/>
  </si>
  <si>
    <t>41424A.1(#3~24)</t>
    <phoneticPr fontId="10" type="noConversion"/>
  </si>
  <si>
    <t>CS0801S</t>
    <phoneticPr fontId="10" type="noConversion"/>
  </si>
  <si>
    <t>31639A.1(#1~20)</t>
    <phoneticPr fontId="10" type="noConversion"/>
  </si>
  <si>
    <t>B4331V43.1(#1~24)</t>
    <phoneticPr fontId="10" type="noConversion"/>
  </si>
  <si>
    <t>41417A.1(#2~24)</t>
    <phoneticPr fontId="10" type="noConversion"/>
  </si>
  <si>
    <t>CS0809V</t>
    <phoneticPr fontId="10" type="noConversion"/>
  </si>
  <si>
    <r>
      <t>SOT23-6L(</t>
    </r>
    <r>
      <rPr>
        <sz val="12"/>
        <rFont val="宋体"/>
        <family val="3"/>
        <charset val="134"/>
      </rPr>
      <t>铜线</t>
    </r>
    <r>
      <rPr>
        <sz val="12"/>
        <rFont val="Times New Roman"/>
        <family val="1"/>
      </rPr>
      <t>)</t>
    </r>
    <phoneticPr fontId="10" type="noConversion"/>
  </si>
  <si>
    <t>41423A.1(#1~24)</t>
    <phoneticPr fontId="10" type="noConversion"/>
  </si>
  <si>
    <t>41419A.1(#1~24)</t>
    <phoneticPr fontId="10" type="noConversion"/>
  </si>
  <si>
    <t>CS0806U</t>
    <phoneticPr fontId="10" type="noConversion"/>
  </si>
  <si>
    <t>SP6003-04UTG-1</t>
    <phoneticPr fontId="10" type="noConversion"/>
  </si>
  <si>
    <t>Goodark</t>
    <phoneticPr fontId="10" type="noConversion"/>
  </si>
  <si>
    <t>DFN1.70 x 1.35-8L</t>
    <phoneticPr fontId="10" type="noConversion"/>
  </si>
  <si>
    <t>20287A.1</t>
    <phoneticPr fontId="10" type="noConversion"/>
  </si>
  <si>
    <t>WF00023</t>
    <phoneticPr fontId="10" type="noConversion"/>
  </si>
  <si>
    <t>|65</t>
    <phoneticPr fontId="10" type="noConversion"/>
  </si>
  <si>
    <r>
      <t>33746A.1(#13~20</t>
    </r>
    <r>
      <rPr>
        <sz val="12"/>
        <rFont val="Times New Roman"/>
        <family val="1"/>
      </rPr>
      <t>)</t>
    </r>
    <phoneticPr fontId="10" type="noConversion"/>
  </si>
  <si>
    <t>CS2203-25B</t>
    <phoneticPr fontId="10" type="noConversion"/>
  </si>
  <si>
    <t>WF00005</t>
    <phoneticPr fontId="10" type="noConversion"/>
  </si>
  <si>
    <t>1697.66+1697.66</t>
    <phoneticPr fontId="10" type="noConversion"/>
  </si>
  <si>
    <t>4+4</t>
  </si>
  <si>
    <t>N02A0-BE</t>
    <phoneticPr fontId="10" type="noConversion"/>
  </si>
  <si>
    <t>P07A0-BE+Q02A0</t>
    <phoneticPr fontId="10" type="noConversion"/>
  </si>
  <si>
    <t>P31A0</t>
    <phoneticPr fontId="10" type="noConversion"/>
  </si>
  <si>
    <t>P18A0-BE</t>
    <phoneticPr fontId="10" type="noConversion"/>
  </si>
  <si>
    <t>B3830791.1+14091A.1</t>
    <phoneticPr fontId="10" type="noConversion"/>
  </si>
  <si>
    <t>248.760+248.760</t>
    <phoneticPr fontId="10" type="noConversion"/>
  </si>
  <si>
    <t>B3830794.1(2#-3# )+33745A.1</t>
    <phoneticPr fontId="10" type="noConversion"/>
  </si>
  <si>
    <t>WF00036</t>
    <phoneticPr fontId="10" type="noConversion"/>
  </si>
  <si>
    <t>DFN2.0x1.0-8L</t>
    <phoneticPr fontId="10" type="noConversion"/>
  </si>
  <si>
    <t>B3830791.1(#13)+33745A.1</t>
    <phoneticPr fontId="10" type="noConversion"/>
  </si>
  <si>
    <t>N01A0-BG+P24A0-BC</t>
    <phoneticPr fontId="10" type="noConversion"/>
  </si>
  <si>
    <t>Goodark</t>
    <phoneticPr fontId="10" type="noConversion"/>
  </si>
  <si>
    <t>248.772+248.772</t>
    <phoneticPr fontId="10" type="noConversion"/>
  </si>
  <si>
    <t>CS2203-25B</t>
    <phoneticPr fontId="10" type="noConversion"/>
  </si>
  <si>
    <t>1+2</t>
    <phoneticPr fontId="10" type="noConversion"/>
  </si>
  <si>
    <t>|XU</t>
    <phoneticPr fontId="10" type="noConversion"/>
  </si>
  <si>
    <t>P07A0-BE</t>
    <phoneticPr fontId="10" type="noConversion"/>
  </si>
  <si>
    <t>7U1427</t>
    <phoneticPr fontId="10" type="noConversion"/>
  </si>
  <si>
    <t>|FU</t>
    <phoneticPr fontId="10" type="noConversion"/>
  </si>
  <si>
    <t>|67</t>
    <phoneticPr fontId="10" type="noConversion"/>
  </si>
  <si>
    <t>WF00055</t>
  </si>
  <si>
    <t>WF00056</t>
  </si>
  <si>
    <t>WF00057</t>
  </si>
  <si>
    <t>WF00058</t>
  </si>
  <si>
    <t>WF00059</t>
  </si>
  <si>
    <t>12U</t>
    <phoneticPr fontId="10" type="noConversion"/>
  </si>
  <si>
    <t>SP6002-08UTG-1</t>
  </si>
  <si>
    <t>1+2</t>
    <phoneticPr fontId="10" type="noConversion"/>
  </si>
  <si>
    <t>SP5003-04TTG</t>
  </si>
  <si>
    <t>P07A0-BE+Q02A0</t>
    <phoneticPr fontId="10" type="noConversion"/>
  </si>
  <si>
    <t>DFN2.5x2.0-10L</t>
    <phoneticPr fontId="10" type="noConversion"/>
  </si>
  <si>
    <t>40659A.1+41927A.1(#9,10,11,12)</t>
    <phoneticPr fontId="10" type="noConversion"/>
  </si>
  <si>
    <t>CS0805N</t>
    <phoneticPr fontId="10" type="noConversion"/>
  </si>
  <si>
    <t>P06A0-BD</t>
    <phoneticPr fontId="10" type="noConversion"/>
  </si>
  <si>
    <t>Panjit</t>
    <phoneticPr fontId="10" type="noConversion"/>
  </si>
  <si>
    <t>QF00001</t>
    <phoneticPr fontId="10" type="noConversion"/>
  </si>
  <si>
    <t>SOT563</t>
    <phoneticPr fontId="10" type="noConversion"/>
  </si>
  <si>
    <t>41929A.1(#1~24)</t>
    <phoneticPr fontId="10" type="noConversion"/>
  </si>
  <si>
    <t>Top Mark</t>
    <phoneticPr fontId="8" type="noConversion"/>
  </si>
  <si>
    <t>CS1842</t>
    <phoneticPr fontId="10" type="noConversion"/>
  </si>
  <si>
    <t>1+2</t>
    <phoneticPr fontId="10" type="noConversion"/>
  </si>
  <si>
    <t>P07A0-BE+Q02A0</t>
    <phoneticPr fontId="10" type="noConversion"/>
  </si>
  <si>
    <t>Goodark</t>
    <phoneticPr fontId="10" type="noConversion"/>
  </si>
  <si>
    <t>WF00048</t>
    <phoneticPr fontId="10" type="noConversion"/>
  </si>
  <si>
    <t>93.464+186.928</t>
    <phoneticPr fontId="10" type="noConversion"/>
  </si>
  <si>
    <t>DFN2.5x2.0-10L</t>
    <phoneticPr fontId="10" type="noConversion"/>
  </si>
  <si>
    <t>1.3+8</t>
    <phoneticPr fontId="10" type="noConversion"/>
  </si>
  <si>
    <t>40659A.1+41927A.1(#1~8)</t>
    <phoneticPr fontId="10" type="noConversion"/>
  </si>
  <si>
    <t>CS0802U</t>
    <phoneticPr fontId="10" type="noConversion"/>
  </si>
  <si>
    <t>P05A0-BE</t>
    <phoneticPr fontId="10" type="noConversion"/>
  </si>
  <si>
    <t>WF00049</t>
    <phoneticPr fontId="10" type="noConversion"/>
  </si>
  <si>
    <t>DFN1.0x0.6-2L</t>
    <phoneticPr fontId="10" type="noConversion"/>
  </si>
  <si>
    <t>31005A.1</t>
    <phoneticPr fontId="10" type="noConversion"/>
  </si>
  <si>
    <t>CS0807U</t>
    <phoneticPr fontId="10" type="noConversion"/>
  </si>
  <si>
    <t>P07A0-BE</t>
    <phoneticPr fontId="10" type="noConversion"/>
  </si>
  <si>
    <t>WF00050</t>
    <phoneticPr fontId="10" type="noConversion"/>
  </si>
  <si>
    <t xml:space="preserve">DFN4120-10L </t>
    <phoneticPr fontId="10" type="noConversion"/>
  </si>
  <si>
    <t>DFN1.0x0.6-2L</t>
    <phoneticPr fontId="10" type="noConversion"/>
  </si>
  <si>
    <t>N01A0-BG+P24A0-BC</t>
    <phoneticPr fontId="10" type="noConversion"/>
  </si>
  <si>
    <t>Goodark</t>
    <phoneticPr fontId="10" type="noConversion"/>
  </si>
  <si>
    <t>497.544+497.544</t>
    <phoneticPr fontId="10" type="noConversion"/>
  </si>
  <si>
    <t>DFN2.0x1.0-8L</t>
    <phoneticPr fontId="10" type="noConversion"/>
  </si>
  <si>
    <t>CS0801M</t>
    <phoneticPr fontId="10" type="noConversion"/>
  </si>
  <si>
    <t>P04A0-BE</t>
    <phoneticPr fontId="10" type="noConversion"/>
  </si>
  <si>
    <t>WF00051</t>
    <phoneticPr fontId="10" type="noConversion"/>
  </si>
  <si>
    <t>33737A.1(#1~24)</t>
    <phoneticPr fontId="10" type="noConversion"/>
  </si>
  <si>
    <t>33745A.1(#21~24)</t>
    <phoneticPr fontId="10" type="noConversion"/>
  </si>
  <si>
    <t>CS2203-25B</t>
    <phoneticPr fontId="10" type="noConversion"/>
  </si>
  <si>
    <t>DFN2.5x1.35-12L</t>
    <phoneticPr fontId="10" type="noConversion"/>
  </si>
  <si>
    <t>13224A.1</t>
    <phoneticPr fontId="10" type="noConversion"/>
  </si>
  <si>
    <t>CS2206</t>
    <phoneticPr fontId="10" type="noConversion"/>
  </si>
  <si>
    <t>WF00053</t>
    <phoneticPr fontId="10" type="noConversion"/>
  </si>
  <si>
    <t>DFN1.7x1.35-8L</t>
    <phoneticPr fontId="10" type="noConversion"/>
  </si>
  <si>
    <t>SP6002-04UTG-1</t>
    <phoneticPr fontId="10" type="noConversion"/>
  </si>
  <si>
    <t>P19A0-BE</t>
    <phoneticPr fontId="10" type="noConversion"/>
  </si>
  <si>
    <t>SP6002-06UTG-1</t>
    <phoneticPr fontId="10" type="noConversion"/>
  </si>
  <si>
    <t>DFN3.3x1.35-16L</t>
    <phoneticPr fontId="10" type="noConversion"/>
  </si>
  <si>
    <t>10590A.1-AA</t>
    <phoneticPr fontId="10" type="noConversion"/>
  </si>
  <si>
    <t>20287A.1</t>
    <phoneticPr fontId="10" type="noConversion"/>
  </si>
  <si>
    <t>P20A0-BE</t>
    <phoneticPr fontId="10" type="noConversion"/>
  </si>
  <si>
    <t>SP6003-06UTG-1</t>
    <phoneticPr fontId="10" type="noConversion"/>
  </si>
  <si>
    <t>P18A0-BE</t>
    <phoneticPr fontId="10" type="noConversion"/>
  </si>
  <si>
    <t>|FR</t>
    <phoneticPr fontId="10" type="noConversion"/>
  </si>
  <si>
    <t>12R</t>
    <phoneticPr fontId="10" type="noConversion"/>
  </si>
  <si>
    <t>|FS</t>
    <phoneticPr fontId="10" type="noConversion"/>
  </si>
  <si>
    <t>|S</t>
    <phoneticPr fontId="10" type="noConversion"/>
  </si>
  <si>
    <t>NA</t>
    <phoneticPr fontId="10" type="noConversion"/>
  </si>
  <si>
    <t>NA</t>
    <phoneticPr fontId="10" type="noConversion"/>
  </si>
  <si>
    <t>9V419</t>
    <phoneticPr fontId="10" type="noConversion"/>
  </si>
  <si>
    <t>220425
1420</t>
    <phoneticPr fontId="10" type="noConversion"/>
  </si>
  <si>
    <t>C331422</t>
    <phoneticPr fontId="10" type="noConversion"/>
  </si>
  <si>
    <t>220425
1422</t>
    <phoneticPr fontId="10" type="noConversion"/>
  </si>
  <si>
    <t>220425
1422</t>
    <phoneticPr fontId="10" type="noConversion"/>
  </si>
  <si>
    <t>6S423</t>
    <phoneticPr fontId="10" type="noConversion"/>
  </si>
  <si>
    <t>11O</t>
    <phoneticPr fontId="10" type="noConversion"/>
  </si>
  <si>
    <t>220425
1424</t>
    <phoneticPr fontId="10" type="noConversion"/>
  </si>
  <si>
    <t>7U1425</t>
    <phoneticPr fontId="10" type="noConversion"/>
  </si>
  <si>
    <t>|S</t>
    <phoneticPr fontId="10" type="noConversion"/>
  </si>
  <si>
    <t>6S425</t>
    <phoneticPr fontId="10" type="noConversion"/>
  </si>
  <si>
    <t>5NT</t>
    <phoneticPr fontId="10" type="noConversion"/>
  </si>
  <si>
    <t>B3830794.1(#6,7)+33745A.1</t>
    <phoneticPr fontId="10" type="noConversion"/>
  </si>
  <si>
    <t>B3830793.Z+33745A.1</t>
    <phoneticPr fontId="10" type="noConversion"/>
  </si>
  <si>
    <t>CS0806U</t>
    <phoneticPr fontId="2" type="noConversion"/>
  </si>
  <si>
    <t>CS0809V</t>
    <phoneticPr fontId="2" type="noConversion"/>
  </si>
  <si>
    <t>CF02585</t>
    <phoneticPr fontId="2" type="noConversion"/>
  </si>
  <si>
    <t>CF02586</t>
    <phoneticPr fontId="2" type="noConversion"/>
  </si>
  <si>
    <t>CF02588</t>
    <phoneticPr fontId="2" type="noConversion"/>
  </si>
  <si>
    <t>6U428</t>
    <phoneticPr fontId="2" type="noConversion"/>
  </si>
  <si>
    <t>9V428</t>
    <phoneticPr fontId="2" type="noConversion"/>
  </si>
  <si>
    <t>P07A0-BE</t>
    <phoneticPr fontId="10" type="noConversion"/>
  </si>
  <si>
    <r>
      <t>SOT23-6L(</t>
    </r>
    <r>
      <rPr>
        <sz val="12"/>
        <rFont val="Times New Roman"/>
        <family val="1"/>
      </rPr>
      <t>铜线)</t>
    </r>
    <phoneticPr fontId="10" type="noConversion"/>
  </si>
  <si>
    <t>41425A.1</t>
    <phoneticPr fontId="10" type="noConversion"/>
  </si>
  <si>
    <t>SOT23-6L(铜线)</t>
    <phoneticPr fontId="10" type="noConversion"/>
  </si>
  <si>
    <t>42536A.1</t>
    <phoneticPr fontId="10" type="noConversion"/>
  </si>
  <si>
    <t>P23A0-BE</t>
    <phoneticPr fontId="10" type="noConversion"/>
  </si>
  <si>
    <t>42314A.1</t>
    <phoneticPr fontId="10" type="noConversion"/>
  </si>
  <si>
    <t>42315A.1</t>
    <phoneticPr fontId="10" type="noConversion"/>
  </si>
  <si>
    <t>CF02587</t>
    <phoneticPr fontId="2" type="noConversion"/>
  </si>
  <si>
    <t>9V428</t>
    <phoneticPr fontId="2" type="noConversion"/>
  </si>
  <si>
    <t>424.956+424.956</t>
    <phoneticPr fontId="2" type="noConversion"/>
  </si>
  <si>
    <t>SOP-8L</t>
    <phoneticPr fontId="2" type="noConversion"/>
  </si>
  <si>
    <t>3+14</t>
    <phoneticPr fontId="2" type="noConversion"/>
  </si>
  <si>
    <t>2+2</t>
    <phoneticPr fontId="10" type="noConversion"/>
  </si>
  <si>
    <t>JCET</t>
    <phoneticPr fontId="10" type="noConversion"/>
  </si>
  <si>
    <t>CF02253</t>
    <phoneticPr fontId="10" type="noConversion"/>
  </si>
  <si>
    <t>SOD323</t>
    <phoneticPr fontId="10" type="noConversion"/>
  </si>
  <si>
    <t>CMA</t>
    <phoneticPr fontId="10" type="noConversion"/>
  </si>
  <si>
    <t>2+3</t>
    <phoneticPr fontId="10" type="noConversion"/>
  </si>
  <si>
    <r>
      <t>B3830794.Z(#1</t>
    </r>
    <r>
      <rPr>
        <sz val="12"/>
        <rFont val="宋体"/>
        <family val="3"/>
        <charset val="134"/>
      </rPr>
      <t>蓝膜</t>
    </r>
    <r>
      <rPr>
        <sz val="12"/>
        <rFont val="Times New Roman"/>
        <family val="1"/>
      </rPr>
      <t>,24</t>
    </r>
    <r>
      <rPr>
        <sz val="12"/>
        <rFont val="宋体"/>
        <family val="3"/>
        <charset val="134"/>
      </rPr>
      <t>整片</t>
    </r>
    <r>
      <rPr>
        <sz val="12"/>
        <rFont val="Times New Roman"/>
        <family val="1"/>
      </rPr>
      <t>)+15030A.1(#3</t>
    </r>
    <r>
      <rPr>
        <sz val="12"/>
        <rFont val="宋体"/>
        <family val="3"/>
        <charset val="134"/>
      </rPr>
      <t>蓝膜，</t>
    </r>
    <r>
      <rPr>
        <sz val="12"/>
        <rFont val="Times New Roman"/>
        <family val="1"/>
      </rPr>
      <t>4,5</t>
    </r>
    <r>
      <rPr>
        <sz val="12"/>
        <rFont val="宋体"/>
        <family val="3"/>
        <charset val="134"/>
      </rPr>
      <t>整片</t>
    </r>
    <r>
      <rPr>
        <sz val="12"/>
        <rFont val="Times New Roman"/>
        <family val="1"/>
      </rPr>
      <t>)</t>
    </r>
    <phoneticPr fontId="10" type="noConversion"/>
  </si>
  <si>
    <t>SP5001-04TTG</t>
    <phoneticPr fontId="10" type="noConversion"/>
  </si>
  <si>
    <t>1+2</t>
    <phoneticPr fontId="10" type="noConversion"/>
  </si>
  <si>
    <t>P07A0-BE+Q01A0</t>
    <phoneticPr fontId="10" type="noConversion"/>
  </si>
  <si>
    <t>Goodark</t>
    <phoneticPr fontId="10" type="noConversion"/>
  </si>
  <si>
    <t>22.851+45.702</t>
    <phoneticPr fontId="10" type="noConversion"/>
  </si>
  <si>
    <t>DFN2.5x2.0-10L</t>
    <phoneticPr fontId="10" type="noConversion"/>
  </si>
  <si>
    <t>0.32+3</t>
    <phoneticPr fontId="10" type="noConversion"/>
  </si>
  <si>
    <t>40659A.1+34526A.1</t>
    <phoneticPr fontId="10" type="noConversion"/>
  </si>
  <si>
    <t>N01A0-BB+P24A0-BI</t>
    <phoneticPr fontId="10" type="noConversion"/>
  </si>
  <si>
    <t>5.55+11.1</t>
    <phoneticPr fontId="10" type="noConversion"/>
  </si>
  <si>
    <t>蓝膜wafer不能使用</t>
    <phoneticPr fontId="10" type="noConversion"/>
  </si>
  <si>
    <t>0.01+0.75</t>
    <phoneticPr fontId="10" type="noConversion"/>
  </si>
  <si>
    <t>23010A.2(#6)</t>
    <phoneticPr fontId="10" type="noConversion"/>
  </si>
  <si>
    <t>CS0801M</t>
    <phoneticPr fontId="2" type="noConversion"/>
  </si>
  <si>
    <r>
      <t>P04A0</t>
    </r>
    <r>
      <rPr>
        <sz val="12"/>
        <rFont val="Times New Roman"/>
        <family val="1"/>
      </rPr>
      <t>-BE</t>
    </r>
    <phoneticPr fontId="2" type="noConversion"/>
  </si>
  <si>
    <t>Goodark</t>
    <phoneticPr fontId="2" type="noConversion"/>
  </si>
  <si>
    <t>WF00060</t>
    <phoneticPr fontId="2" type="noConversion"/>
  </si>
  <si>
    <t>DFN1.0x0.6-2L</t>
    <phoneticPr fontId="2" type="noConversion"/>
  </si>
  <si>
    <t>|FU</t>
    <phoneticPr fontId="2" type="noConversion"/>
  </si>
  <si>
    <t>33739A.1(#1~24)</t>
    <phoneticPr fontId="2" type="noConversion"/>
  </si>
  <si>
    <t>WF00061</t>
    <phoneticPr fontId="2" type="noConversion"/>
  </si>
  <si>
    <t>33738A.1(#1~24)</t>
    <phoneticPr fontId="2" type="noConversion"/>
  </si>
  <si>
    <t>CS2203-25B</t>
    <phoneticPr fontId="2" type="noConversion"/>
  </si>
  <si>
    <t>N01A0-BG+P24A0-BC</t>
    <phoneticPr fontId="2" type="noConversion"/>
  </si>
  <si>
    <t>Goodark</t>
    <phoneticPr fontId="2" type="noConversion"/>
  </si>
  <si>
    <t>WF00062</t>
    <phoneticPr fontId="2" type="noConversion"/>
  </si>
  <si>
    <t>DFN2.0x1.0-8L</t>
    <phoneticPr fontId="2" type="noConversion"/>
  </si>
  <si>
    <t>SP5001-04TTG</t>
    <phoneticPr fontId="2" type="noConversion"/>
  </si>
  <si>
    <t>1+2</t>
    <phoneticPr fontId="2" type="noConversion"/>
  </si>
  <si>
    <t>P07A0-BE+Q01A0</t>
    <phoneticPr fontId="2" type="noConversion"/>
  </si>
  <si>
    <t>WF00063</t>
    <phoneticPr fontId="2" type="noConversion"/>
  </si>
  <si>
    <t>15.234+30.468</t>
    <phoneticPr fontId="2" type="noConversion"/>
  </si>
  <si>
    <t>DFN2.5x2.0-10L</t>
    <phoneticPr fontId="2" type="noConversion"/>
  </si>
  <si>
    <t>0.22+2</t>
    <phoneticPr fontId="2" type="noConversion"/>
  </si>
  <si>
    <t>40659A.1+41924A.1(1,2)</t>
    <phoneticPr fontId="2" type="noConversion"/>
  </si>
  <si>
    <t>SP5002-06TTG</t>
    <phoneticPr fontId="2" type="noConversion"/>
  </si>
  <si>
    <t>2+3</t>
    <phoneticPr fontId="2" type="noConversion"/>
  </si>
  <si>
    <t>WF00064</t>
    <phoneticPr fontId="2" type="noConversion"/>
  </si>
  <si>
    <t>60.936+91.404</t>
    <phoneticPr fontId="2" type="noConversion"/>
  </si>
  <si>
    <t>DFN4.0x2.0-16L</t>
    <phoneticPr fontId="2" type="noConversion"/>
  </si>
  <si>
    <t>C331429</t>
    <phoneticPr fontId="2" type="noConversion"/>
  </si>
  <si>
    <t>0.84+6</t>
    <phoneticPr fontId="2" type="noConversion"/>
  </si>
  <si>
    <t>40659A.1+41924A.1(3,4,5,6,8,9)</t>
    <phoneticPr fontId="2" type="noConversion"/>
  </si>
  <si>
    <t>SP2574NUTG</t>
    <phoneticPr fontId="2" type="noConversion"/>
  </si>
  <si>
    <t>2+1</t>
    <phoneticPr fontId="2" type="noConversion"/>
  </si>
  <si>
    <t>P23A0-BE+P26A0-BE</t>
    <phoneticPr fontId="2" type="noConversion"/>
  </si>
  <si>
    <t>WF00065</t>
    <phoneticPr fontId="2" type="noConversion"/>
  </si>
  <si>
    <t>37.542+75.084</t>
    <phoneticPr fontId="2" type="noConversion"/>
  </si>
  <si>
    <t>DFN3.0x2.0-10L</t>
    <phoneticPr fontId="2" type="noConversion"/>
  </si>
  <si>
    <t>ABR4</t>
    <phoneticPr fontId="2" type="noConversion"/>
  </si>
  <si>
    <t>4+1.24</t>
    <phoneticPr fontId="2" type="noConversion"/>
  </si>
  <si>
    <t>41930A.1(#13~24)</t>
    <phoneticPr fontId="10" type="noConversion"/>
  </si>
  <si>
    <t>1+1</t>
    <phoneticPr fontId="10" type="noConversion"/>
  </si>
  <si>
    <t>P23A0-BE+P26A0-BE</t>
    <phoneticPr fontId="10" type="noConversion"/>
  </si>
  <si>
    <t>WF00066</t>
    <phoneticPr fontId="2" type="noConversion"/>
  </si>
  <si>
    <t>450.504+450.504</t>
    <phoneticPr fontId="10" type="noConversion"/>
  </si>
  <si>
    <t>DFN2.6x2.6-10L</t>
    <phoneticPr fontId="10" type="noConversion"/>
  </si>
  <si>
    <t>24+15</t>
    <phoneticPr fontId="10" type="noConversion"/>
  </si>
  <si>
    <t>CS1802-04</t>
    <phoneticPr fontId="10" type="noConversion"/>
  </si>
  <si>
    <t>P09A0-BE</t>
    <phoneticPr fontId="10" type="noConversion"/>
  </si>
  <si>
    <t>WF00067</t>
    <phoneticPr fontId="2" type="noConversion"/>
  </si>
  <si>
    <t>DFN1.7x1.35-8L</t>
    <phoneticPr fontId="10" type="noConversion"/>
  </si>
  <si>
    <t>02U</t>
  </si>
  <si>
    <t>15266A.1</t>
    <phoneticPr fontId="10" type="noConversion"/>
  </si>
  <si>
    <t>CS2206-25</t>
    <phoneticPr fontId="10" type="noConversion"/>
  </si>
  <si>
    <t>DFN1.0x0.6-2L</t>
    <phoneticPr fontId="10" type="noConversion"/>
  </si>
  <si>
    <t>|67</t>
    <phoneticPr fontId="10" type="noConversion"/>
  </si>
  <si>
    <t>42318A.1(#1~12)</t>
    <phoneticPr fontId="10" type="noConversion"/>
  </si>
  <si>
    <t>CS0801M</t>
    <phoneticPr fontId="10" type="noConversion"/>
  </si>
  <si>
    <t>P04A0-BE</t>
    <phoneticPr fontId="10" type="noConversion"/>
  </si>
  <si>
    <t>|FU</t>
    <phoneticPr fontId="10" type="noConversion"/>
  </si>
  <si>
    <t>34746A.1(#1~24)</t>
    <phoneticPr fontId="10" type="noConversion"/>
  </si>
  <si>
    <t>CS2203-25</t>
    <phoneticPr fontId="10" type="noConversion"/>
  </si>
  <si>
    <t>4+4</t>
    <phoneticPr fontId="10" type="noConversion"/>
  </si>
  <si>
    <t>P24A0-BC+N01A0-BG</t>
    <phoneticPr fontId="10" type="noConversion"/>
  </si>
  <si>
    <t>WF00070</t>
    <phoneticPr fontId="10" type="noConversion"/>
  </si>
  <si>
    <t>1886.29+1886.29</t>
    <phoneticPr fontId="10" type="noConversion"/>
  </si>
  <si>
    <t>DFN2.0x1.0-8L</t>
    <phoneticPr fontId="10" type="noConversion"/>
  </si>
  <si>
    <t>10+7.6</t>
    <phoneticPr fontId="10" type="noConversion"/>
  </si>
  <si>
    <t>42318A.1(#13~22)+B3830793.1(#5~12)</t>
    <phoneticPr fontId="10" type="noConversion"/>
  </si>
  <si>
    <t>SP6003-04UTG-1</t>
  </si>
  <si>
    <t>P18A0-BE</t>
    <phoneticPr fontId="10" type="noConversion"/>
  </si>
  <si>
    <t>WF00071</t>
    <phoneticPr fontId="10" type="noConversion"/>
  </si>
  <si>
    <t>DFN1.7x1.35-8L</t>
    <phoneticPr fontId="10" type="noConversion"/>
  </si>
  <si>
    <t>C114</t>
    <phoneticPr fontId="10" type="noConversion"/>
  </si>
  <si>
    <t>20287A.1</t>
    <phoneticPr fontId="10" type="noConversion"/>
  </si>
  <si>
    <t>CS2201</t>
    <phoneticPr fontId="10" type="noConversion"/>
  </si>
  <si>
    <t>B3830793.1(#2~5)+33745A.1</t>
    <phoneticPr fontId="2" type="noConversion"/>
  </si>
  <si>
    <t>2+2.6</t>
    <phoneticPr fontId="10" type="noConversion"/>
  </si>
  <si>
    <t>1+1.3</t>
    <phoneticPr fontId="10" type="noConversion"/>
  </si>
  <si>
    <t>831.059+831.059</t>
    <phoneticPr fontId="2" type="noConversion"/>
  </si>
  <si>
    <t>3.34+4.41</t>
    <phoneticPr fontId="2" type="noConversion"/>
  </si>
  <si>
    <t>交货</t>
    <phoneticPr fontId="2" type="noConversion"/>
  </si>
  <si>
    <t>41420A.1(#1~12)</t>
    <phoneticPr fontId="10" type="noConversion"/>
  </si>
  <si>
    <t>41426A.1(#1~24)</t>
    <phoneticPr fontId="10" type="noConversion"/>
  </si>
  <si>
    <t>P23A0-BE</t>
    <phoneticPr fontId="22" type="noConversion"/>
  </si>
  <si>
    <t>9V430</t>
  </si>
  <si>
    <t>JCET</t>
    <phoneticPr fontId="2" type="noConversion"/>
  </si>
  <si>
    <t>CF02747</t>
    <phoneticPr fontId="2" type="noConversion"/>
  </si>
  <si>
    <r>
      <t>SOT23-6(</t>
    </r>
    <r>
      <rPr>
        <sz val="10"/>
        <color theme="1"/>
        <rFont val="宋体"/>
        <family val="3"/>
        <charset val="134"/>
      </rPr>
      <t>铜线</t>
    </r>
    <r>
      <rPr>
        <sz val="10"/>
        <color theme="1"/>
        <rFont val="Arial"/>
        <family val="2"/>
      </rPr>
      <t>)</t>
    </r>
    <phoneticPr fontId="10" type="noConversion"/>
  </si>
  <si>
    <t>42538A.1</t>
    <phoneticPr fontId="10" type="noConversion"/>
  </si>
  <si>
    <t>CF02748</t>
    <phoneticPr fontId="2" type="noConversion"/>
  </si>
  <si>
    <t>9V430</t>
    <phoneticPr fontId="10" type="noConversion"/>
  </si>
  <si>
    <t>42539A.1</t>
    <phoneticPr fontId="10" type="noConversion"/>
  </si>
  <si>
    <t>CF02749</t>
    <phoneticPr fontId="10" type="noConversion"/>
  </si>
  <si>
    <t>42540A.1</t>
    <phoneticPr fontId="10" type="noConversion"/>
  </si>
  <si>
    <t>CF02750</t>
    <phoneticPr fontId="10" type="noConversion"/>
  </si>
  <si>
    <t>42312A.1</t>
    <phoneticPr fontId="10" type="noConversion"/>
  </si>
  <si>
    <t>CF02751</t>
    <phoneticPr fontId="10" type="noConversion"/>
  </si>
  <si>
    <t>40674A.1(#1,2,3,4)+20271A.1(#5,3)</t>
    <phoneticPr fontId="2" type="noConversion"/>
  </si>
  <si>
    <t>42537A.1(#1~24)+20271A.1(#9~24)</t>
    <phoneticPr fontId="10" type="noConversion"/>
  </si>
  <si>
    <t>457.064+457.064</t>
    <phoneticPr fontId="10" type="noConversion"/>
  </si>
  <si>
    <t>34669A.1</t>
    <phoneticPr fontId="10" type="noConversion"/>
  </si>
  <si>
    <t>WF00072</t>
    <phoneticPr fontId="10" type="noConversion"/>
  </si>
  <si>
    <t>WF00073</t>
    <phoneticPr fontId="10" type="noConversion"/>
  </si>
  <si>
    <t>WF00074</t>
    <phoneticPr fontId="10" type="noConversion"/>
  </si>
  <si>
    <t>31637A.1</t>
  </si>
  <si>
    <t>34672A.1</t>
    <phoneticPr fontId="10" type="noConversion"/>
  </si>
  <si>
    <t>交货</t>
    <phoneticPr fontId="2" type="noConversion"/>
  </si>
  <si>
    <t>交货</t>
    <phoneticPr fontId="10" type="noConversion"/>
  </si>
  <si>
    <t>Shipment(0730)</t>
    <phoneticPr fontId="10" type="noConversion"/>
  </si>
  <si>
    <t>1+2</t>
  </si>
  <si>
    <t>140.196+280.392</t>
  </si>
  <si>
    <t>1.94+12</t>
  </si>
  <si>
    <t>40659A.1+41928A.1(1#-9#,11#-13#)</t>
    <phoneticPr fontId="10" type="noConversion"/>
  </si>
  <si>
    <t>WF00076</t>
    <phoneticPr fontId="2" type="noConversion"/>
  </si>
  <si>
    <t>WF00077</t>
    <phoneticPr fontId="10" type="noConversion"/>
  </si>
  <si>
    <t>2201                                                                                                     1429</t>
    <phoneticPr fontId="10" type="noConversion"/>
  </si>
  <si>
    <t>2201                                                                                                     1433</t>
    <phoneticPr fontId="10" type="noConversion"/>
  </si>
  <si>
    <t>6.5+4</t>
    <phoneticPr fontId="10" type="noConversion"/>
  </si>
  <si>
    <t>121.416+121.416</t>
    <phoneticPr fontId="10" type="noConversion"/>
  </si>
  <si>
    <r>
      <t>41421A.1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#1~6</t>
    </r>
    <r>
      <rPr>
        <sz val="12"/>
        <rFont val="宋体"/>
        <family val="3"/>
        <charset val="134"/>
      </rPr>
      <t>）</t>
    </r>
    <phoneticPr fontId="10" type="noConversion"/>
  </si>
  <si>
    <t>7U1433</t>
    <phoneticPr fontId="10" type="noConversion"/>
  </si>
  <si>
    <t>CS2201-33</t>
    <phoneticPr fontId="10" type="noConversion"/>
  </si>
  <si>
    <t>CS1812-08</t>
    <phoneticPr fontId="10" type="noConversion"/>
  </si>
  <si>
    <t>WF00078</t>
    <phoneticPr fontId="10" type="noConversion"/>
  </si>
  <si>
    <t>WF00079</t>
    <phoneticPr fontId="10" type="noConversion"/>
  </si>
  <si>
    <t>DFN3.30 x 1.35-16L</t>
    <phoneticPr fontId="10" type="noConversion"/>
  </si>
  <si>
    <t>P20A0-BE</t>
    <phoneticPr fontId="10" type="noConversion"/>
  </si>
  <si>
    <t>41091A.1</t>
    <phoneticPr fontId="10" type="noConversion"/>
  </si>
  <si>
    <t>41090A.1</t>
    <phoneticPr fontId="10" type="noConversion"/>
  </si>
  <si>
    <t>40656A.1</t>
    <phoneticPr fontId="10" type="noConversion"/>
  </si>
  <si>
    <t>Ship</t>
    <phoneticPr fontId="10" type="noConversion"/>
  </si>
  <si>
    <t>WF00035</t>
    <phoneticPr fontId="10" type="noConversion"/>
  </si>
  <si>
    <t>ship</t>
    <phoneticPr fontId="10" type="noConversion"/>
  </si>
  <si>
    <t>ship</t>
    <phoneticPr fontId="10" type="noConversion"/>
  </si>
  <si>
    <t>ship</t>
    <phoneticPr fontId="10" type="noConversion"/>
  </si>
  <si>
    <t>ship</t>
    <phoneticPr fontId="2" type="noConversion"/>
  </si>
  <si>
    <t>ship</t>
    <phoneticPr fontId="2" type="noConversion"/>
  </si>
  <si>
    <t>SYS01U03AMC</t>
    <phoneticPr fontId="10" type="noConversion"/>
  </si>
  <si>
    <r>
      <t>5#(</t>
    </r>
    <r>
      <rPr>
        <sz val="10"/>
        <rFont val="宋体"/>
        <family val="3"/>
        <charset val="134"/>
      </rPr>
      <t>蓝膜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#6~9#</t>
    </r>
    <phoneticPr fontId="2" type="noConversion"/>
  </si>
  <si>
    <t>1#~4#</t>
    <phoneticPr fontId="2" type="noConversion"/>
  </si>
  <si>
    <t>CS0803M</t>
    <phoneticPr fontId="10" type="noConversion"/>
  </si>
  <si>
    <t>P02A0-BD</t>
    <phoneticPr fontId="10" type="noConversion"/>
  </si>
  <si>
    <t>CF03256</t>
    <phoneticPr fontId="10" type="noConversion"/>
  </si>
  <si>
    <r>
      <t>SOT523(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10" type="noConversion"/>
  </si>
  <si>
    <t>31770A.1</t>
    <phoneticPr fontId="10" type="noConversion"/>
  </si>
  <si>
    <t>CS0826</t>
    <phoneticPr fontId="10" type="noConversion"/>
  </si>
  <si>
    <t>CF03257</t>
    <phoneticPr fontId="10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</si>
  <si>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10" type="noConversion"/>
  </si>
  <si>
    <t>42311A.1</t>
    <phoneticPr fontId="10" type="noConversion"/>
  </si>
  <si>
    <t>P07A0-BE+Q02A0</t>
  </si>
  <si>
    <t>P07A0-BE+Q02A0</t>
    <phoneticPr fontId="10" type="noConversion"/>
  </si>
  <si>
    <t>Goodark</t>
    <phoneticPr fontId="10" type="noConversion"/>
  </si>
  <si>
    <t>AWG4QA</t>
    <phoneticPr fontId="10" type="noConversion"/>
  </si>
  <si>
    <t>2+3</t>
    <phoneticPr fontId="10" type="noConversion"/>
  </si>
  <si>
    <r>
      <t>42541A.1(#1~7)+</t>
    </r>
    <r>
      <rPr>
        <sz val="12"/>
        <color rgb="FFFF0000"/>
        <rFont val="Times New Roman"/>
        <family val="1"/>
      </rPr>
      <t>11921A.1</t>
    </r>
    <r>
      <rPr>
        <sz val="12"/>
        <rFont val="Times New Roman"/>
        <family val="1"/>
      </rPr>
      <t>(#5,6,8,9)</t>
    </r>
    <phoneticPr fontId="10" type="noConversion"/>
  </si>
  <si>
    <t>10590A.1-AA</t>
    <phoneticPr fontId="10" type="noConversion"/>
  </si>
  <si>
    <t>21649A.1</t>
    <phoneticPr fontId="10" type="noConversion"/>
  </si>
  <si>
    <r>
      <rPr>
        <sz val="12"/>
        <rFont val="Times New Roman"/>
        <family val="1"/>
      </rPr>
      <t>41421A.1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#7~9</t>
    </r>
    <r>
      <rPr>
        <sz val="12"/>
        <rFont val="宋体"/>
        <family val="3"/>
        <charset val="134"/>
      </rPr>
      <t>）</t>
    </r>
    <phoneticPr fontId="10" type="noConversion"/>
  </si>
  <si>
    <t>WF00068</t>
    <phoneticPr fontId="2" type="noConversion"/>
  </si>
  <si>
    <t>ship</t>
    <phoneticPr fontId="10" type="noConversion"/>
  </si>
  <si>
    <t>ship</t>
    <phoneticPr fontId="10" type="noConversion"/>
  </si>
  <si>
    <t>订单取消</t>
    <phoneticPr fontId="10" type="noConversion"/>
  </si>
  <si>
    <r>
      <t>40659A.1+41927A.1(#13~24</t>
    </r>
    <r>
      <rPr>
        <sz val="12"/>
        <rFont val="Times New Roman"/>
        <family val="1"/>
      </rPr>
      <t>)</t>
    </r>
    <phoneticPr fontId="10" type="noConversion"/>
  </si>
  <si>
    <t>2.6+12</t>
    <phoneticPr fontId="10" type="noConversion"/>
  </si>
  <si>
    <t>44.024+88.048</t>
    <phoneticPr fontId="10" type="noConversion"/>
  </si>
  <si>
    <t>0.6+3.8</t>
    <phoneticPr fontId="10" type="noConversion"/>
  </si>
  <si>
    <t>186.928+280.392</t>
    <phoneticPr fontId="10" type="noConversion"/>
  </si>
  <si>
    <t>SYE40C03DYC</t>
    <phoneticPr fontId="10" type="noConversion"/>
  </si>
  <si>
    <t>CS1842</t>
    <phoneticPr fontId="10" type="noConversion"/>
  </si>
  <si>
    <t>DFN4.0x2.0-16L</t>
    <phoneticPr fontId="10" type="noConversion"/>
  </si>
  <si>
    <t>P20A0-BE</t>
    <phoneticPr fontId="10" type="noConversion"/>
  </si>
  <si>
    <t xml:space="preserve">DFN3.3x1.35-16L </t>
    <phoneticPr fontId="10" type="noConversion"/>
  </si>
  <si>
    <t>SYT01N05DXC</t>
    <phoneticPr fontId="10" type="noConversion"/>
  </si>
  <si>
    <t>N09A0-BF</t>
    <phoneticPr fontId="10" type="noConversion"/>
  </si>
  <si>
    <t xml:space="preserve">DFN0.6x0.3-2L </t>
    <phoneticPr fontId="10" type="noConversion"/>
  </si>
  <si>
    <t>|E</t>
    <phoneticPr fontId="10" type="noConversion"/>
  </si>
  <si>
    <r>
      <t>B3C03J88.4 (#7</t>
    </r>
    <r>
      <rPr>
        <sz val="12"/>
        <rFont val="宋体"/>
        <family val="3"/>
        <charset val="134"/>
      </rPr>
      <t>蓝膜</t>
    </r>
    <r>
      <rPr>
        <sz val="12"/>
        <rFont val="Times New Roman"/>
        <family val="1"/>
      </rPr>
      <t>)</t>
    </r>
    <phoneticPr fontId="10" type="noConversion"/>
  </si>
  <si>
    <t>WF00083</t>
    <phoneticPr fontId="10" type="noConversion"/>
  </si>
  <si>
    <t>C331436</t>
    <phoneticPr fontId="10" type="noConversion"/>
  </si>
  <si>
    <r>
      <t>21648A.1(</t>
    </r>
    <r>
      <rPr>
        <sz val="12"/>
        <rFont val="宋体"/>
        <family val="3"/>
        <charset val="134"/>
      </rPr>
      <t>期初</t>
    </r>
    <r>
      <rPr>
        <sz val="12"/>
        <rFont val="Times New Roman"/>
        <family val="1"/>
      </rPr>
      <t>)</t>
    </r>
    <phoneticPr fontId="10" type="noConversion"/>
  </si>
  <si>
    <t>1.95+14</t>
    <phoneticPr fontId="10" type="noConversion"/>
  </si>
  <si>
    <t>141.24+211.864</t>
    <phoneticPr fontId="10" type="noConversion"/>
  </si>
  <si>
    <t>CS1812-08</t>
    <phoneticPr fontId="10" type="noConversion"/>
  </si>
  <si>
    <t>P20A0-BE</t>
    <phoneticPr fontId="10" type="noConversion"/>
  </si>
  <si>
    <t>WF00084</t>
    <phoneticPr fontId="10" type="noConversion"/>
  </si>
  <si>
    <t xml:space="preserve">DFN3.3x1.35-16L </t>
    <phoneticPr fontId="10" type="noConversion"/>
  </si>
  <si>
    <t>CS2206-25</t>
    <phoneticPr fontId="10" type="noConversion"/>
  </si>
  <si>
    <r>
      <t>21648A.1</t>
    </r>
    <r>
      <rPr>
        <sz val="12"/>
        <rFont val="宋体"/>
        <family val="3"/>
        <charset val="134"/>
      </rPr>
      <t>（期初）</t>
    </r>
    <phoneticPr fontId="10" type="noConversion"/>
  </si>
  <si>
    <t>|69</t>
    <phoneticPr fontId="10" type="noConversion"/>
  </si>
  <si>
    <t>9V436</t>
  </si>
  <si>
    <t>WF00080</t>
    <phoneticPr fontId="10" type="noConversion"/>
  </si>
  <si>
    <t>9V437</t>
    <phoneticPr fontId="10" type="noConversion"/>
  </si>
  <si>
    <t>SP6002-08UTG-1</t>
    <phoneticPr fontId="10" type="noConversion"/>
  </si>
  <si>
    <t>2+3</t>
    <phoneticPr fontId="10" type="noConversion"/>
  </si>
  <si>
    <t>AWG4SA</t>
    <phoneticPr fontId="22" type="noConversion"/>
  </si>
  <si>
    <t>C1281437</t>
    <phoneticPr fontId="22" type="noConversion"/>
  </si>
  <si>
    <t>C1161437</t>
    <phoneticPr fontId="22" type="noConversion"/>
  </si>
  <si>
    <t>2.2+10</t>
    <phoneticPr fontId="22" type="noConversion"/>
  </si>
  <si>
    <t>WF00086</t>
    <phoneticPr fontId="10" type="noConversion"/>
  </si>
  <si>
    <t>|S</t>
    <phoneticPr fontId="10" type="noConversion"/>
  </si>
  <si>
    <t>WF00046</t>
    <phoneticPr fontId="10" type="noConversion"/>
  </si>
  <si>
    <t>ship</t>
    <phoneticPr fontId="10" type="noConversion"/>
  </si>
  <si>
    <t>Cancel</t>
    <phoneticPr fontId="10" type="noConversion"/>
  </si>
  <si>
    <t>WF00075</t>
    <phoneticPr fontId="10" type="noConversion"/>
  </si>
  <si>
    <t>WF00089</t>
    <phoneticPr fontId="10" type="noConversion"/>
  </si>
  <si>
    <t>SYE40C03DYC</t>
    <phoneticPr fontId="10" type="noConversion"/>
  </si>
  <si>
    <t>WF00090</t>
    <phoneticPr fontId="10" type="noConversion"/>
  </si>
  <si>
    <t>128.513+257.026</t>
    <phoneticPr fontId="10" type="noConversion"/>
  </si>
  <si>
    <t>1.8+11</t>
    <phoneticPr fontId="10" type="noConversion"/>
  </si>
  <si>
    <r>
      <t>40659A.1+43141A.1(#12~16;#18~22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24)</t>
    </r>
    <phoneticPr fontId="10" type="noConversion"/>
  </si>
  <si>
    <t>WF00091</t>
    <phoneticPr fontId="2" type="noConversion"/>
  </si>
  <si>
    <t>|FW</t>
    <phoneticPr fontId="2" type="noConversion"/>
  </si>
  <si>
    <t>154.16+231.248</t>
    <phoneticPr fontId="10" type="noConversion"/>
  </si>
  <si>
    <t>WF00081</t>
    <phoneticPr fontId="10" type="noConversion"/>
  </si>
  <si>
    <t>Cancel</t>
    <phoneticPr fontId="10" type="noConversion"/>
  </si>
  <si>
    <t>CS2202-4</t>
    <phoneticPr fontId="2" type="noConversion"/>
  </si>
  <si>
    <t>4+4</t>
    <phoneticPr fontId="2" type="noConversion"/>
  </si>
  <si>
    <t>P25A0-BE+P26A0-BE</t>
    <phoneticPr fontId="2" type="noConversion"/>
  </si>
  <si>
    <t>HTKJ</t>
    <phoneticPr fontId="2" type="noConversion"/>
  </si>
  <si>
    <t>KF00363</t>
    <phoneticPr fontId="2" type="noConversion"/>
  </si>
  <si>
    <t xml:space="preserve">
CS2202-4
    1428</t>
    <phoneticPr fontId="19" type="noConversion"/>
  </si>
  <si>
    <t>15261A1+15018A1</t>
    <phoneticPr fontId="2" type="noConversion"/>
  </si>
  <si>
    <t>Cancel</t>
    <phoneticPr fontId="2" type="noConversion"/>
  </si>
  <si>
    <t>P06A0-BD</t>
    <phoneticPr fontId="10" type="noConversion"/>
  </si>
  <si>
    <t xml:space="preserve">5N7 </t>
    <phoneticPr fontId="10" type="noConversion"/>
  </si>
  <si>
    <r>
      <t>41930A.1(#1~12)#1</t>
    </r>
    <r>
      <rPr>
        <sz val="12"/>
        <color rgb="FFFF0000"/>
        <rFont val="宋体"/>
        <family val="3"/>
        <charset val="134"/>
      </rPr>
      <t>为蓝膜</t>
    </r>
    <phoneticPr fontId="2" type="noConversion"/>
  </si>
  <si>
    <t>WF00069</t>
    <phoneticPr fontId="10" type="noConversion"/>
  </si>
  <si>
    <t>40659A.1+41924A.1(#10~19,#21~24)</t>
    <phoneticPr fontId="10" type="noConversion"/>
  </si>
  <si>
    <t>43292A.1(#1~12)</t>
    <phoneticPr fontId="10" type="noConversion"/>
  </si>
  <si>
    <t>43128A.1</t>
    <phoneticPr fontId="10" type="noConversion"/>
  </si>
  <si>
    <t>31770A.1</t>
    <phoneticPr fontId="10" type="noConversion"/>
  </si>
  <si>
    <t>40659A.1+43141A.1(#1~4,6~11)</t>
    <phoneticPr fontId="10" type="noConversion"/>
  </si>
  <si>
    <t>34747A.1(#1~24)</t>
    <phoneticPr fontId="2" type="noConversion"/>
  </si>
  <si>
    <t>WF00082</t>
    <phoneticPr fontId="10" type="noConversion"/>
  </si>
  <si>
    <t>CF03751</t>
  </si>
  <si>
    <t>CF03752</t>
    <phoneticPr fontId="22" type="noConversion"/>
  </si>
  <si>
    <t>CS0816</t>
    <phoneticPr fontId="22" type="noConversion"/>
  </si>
  <si>
    <t>CS0809V</t>
    <phoneticPr fontId="22" type="noConversion"/>
  </si>
  <si>
    <t>43527A.1</t>
    <phoneticPr fontId="2" type="noConversion"/>
  </si>
  <si>
    <t>43528A.1</t>
    <phoneticPr fontId="2" type="noConversion"/>
  </si>
  <si>
    <t>43529A.1</t>
    <phoneticPr fontId="2" type="noConversion"/>
  </si>
  <si>
    <t>9V439</t>
    <phoneticPr fontId="22" type="noConversion"/>
  </si>
  <si>
    <t xml:space="preserve">ABR4  </t>
    <phoneticPr fontId="10" type="noConversion"/>
  </si>
  <si>
    <t>2+3</t>
    <phoneticPr fontId="10" type="noConversion"/>
  </si>
  <si>
    <t>P07A0-CPBE+Q02A0</t>
    <phoneticPr fontId="10" type="noConversion"/>
  </si>
  <si>
    <t>DFN4.0x2.0-16L</t>
    <phoneticPr fontId="10" type="noConversion"/>
  </si>
  <si>
    <t>46.438+69.658</t>
    <phoneticPr fontId="10" type="noConversion"/>
  </si>
  <si>
    <t>0.64+3</t>
    <phoneticPr fontId="10" type="noConversion"/>
  </si>
  <si>
    <t>0.42+2</t>
    <phoneticPr fontId="10" type="noConversion"/>
  </si>
  <si>
    <t>WF00087</t>
    <phoneticPr fontId="10" type="noConversion"/>
  </si>
  <si>
    <t>WF00088</t>
    <phoneticPr fontId="10" type="noConversion"/>
  </si>
  <si>
    <r>
      <t>20287A.1</t>
    </r>
    <r>
      <rPr>
        <sz val="12"/>
        <rFont val="宋体"/>
        <family val="3"/>
        <charset val="134"/>
      </rPr>
      <t>（期初）</t>
    </r>
    <phoneticPr fontId="10" type="noConversion"/>
  </si>
  <si>
    <t>WF00052</t>
    <phoneticPr fontId="10" type="noConversion"/>
  </si>
  <si>
    <t>ship</t>
    <phoneticPr fontId="10" type="noConversion"/>
  </si>
  <si>
    <t>11.9+9.02</t>
    <phoneticPr fontId="10" type="noConversion"/>
  </si>
  <si>
    <t>WF00100</t>
    <phoneticPr fontId="10" type="noConversion"/>
  </si>
  <si>
    <t>P02A0</t>
    <phoneticPr fontId="10" type="noConversion"/>
  </si>
  <si>
    <t>Goodark</t>
    <phoneticPr fontId="2" type="noConversion"/>
  </si>
  <si>
    <t>|S</t>
    <phoneticPr fontId="10" type="noConversion"/>
  </si>
  <si>
    <t>34672A.1</t>
    <phoneticPr fontId="10" type="noConversion"/>
  </si>
  <si>
    <t>2255.089+2255.089</t>
    <phoneticPr fontId="10" type="noConversion"/>
  </si>
  <si>
    <t>CF03750</t>
    <phoneticPr fontId="10" type="noConversion"/>
  </si>
  <si>
    <t>WF00085</t>
    <phoneticPr fontId="10" type="noConversion"/>
  </si>
  <si>
    <t>CS1833</t>
    <phoneticPr fontId="10" type="noConversion"/>
  </si>
  <si>
    <t>2+3</t>
    <phoneticPr fontId="10" type="noConversion"/>
  </si>
  <si>
    <t>C331443</t>
    <phoneticPr fontId="10" type="noConversion"/>
  </si>
  <si>
    <t>WF00102</t>
  </si>
  <si>
    <t>CS1842</t>
    <phoneticPr fontId="10" type="noConversion"/>
  </si>
  <si>
    <t>1+2</t>
    <phoneticPr fontId="10" type="noConversion"/>
  </si>
  <si>
    <t>4.92+23</t>
    <phoneticPr fontId="10" type="noConversion"/>
  </si>
  <si>
    <t>WF00101</t>
    <phoneticPr fontId="10" type="noConversion"/>
  </si>
  <si>
    <t>356.338+534.507</t>
    <phoneticPr fontId="10" type="noConversion"/>
  </si>
  <si>
    <t>1+2</t>
    <phoneticPr fontId="10" type="noConversion"/>
  </si>
  <si>
    <t>CS0801S</t>
    <phoneticPr fontId="2" type="noConversion"/>
  </si>
  <si>
    <t>P02A0</t>
    <phoneticPr fontId="2" type="noConversion"/>
  </si>
  <si>
    <t>Goodark</t>
    <phoneticPr fontId="2" type="noConversion"/>
  </si>
  <si>
    <t>WF00106</t>
    <phoneticPr fontId="2" type="noConversion"/>
  </si>
  <si>
    <t>DFN1.0x0.6-2L</t>
    <phoneticPr fontId="2" type="noConversion"/>
  </si>
  <si>
    <t>|S</t>
    <phoneticPr fontId="2" type="noConversion"/>
  </si>
  <si>
    <t>31637A.1</t>
    <phoneticPr fontId="2" type="noConversion"/>
  </si>
  <si>
    <t>CS1842</t>
    <phoneticPr fontId="2" type="noConversion"/>
  </si>
  <si>
    <t>1+2</t>
    <phoneticPr fontId="2" type="noConversion"/>
  </si>
  <si>
    <t>P07A0-CPBE+Q02A0</t>
    <phoneticPr fontId="2" type="noConversion"/>
  </si>
  <si>
    <t>WF00107</t>
  </si>
  <si>
    <t>69.826+139.652</t>
    <phoneticPr fontId="2" type="noConversion"/>
  </si>
  <si>
    <t>DFN2.5x2.0-10L</t>
    <phoneticPr fontId="2" type="noConversion"/>
  </si>
  <si>
    <t>0.97+6</t>
    <phoneticPr fontId="2" type="noConversion"/>
  </si>
  <si>
    <t>42310A.1+43895A.1</t>
    <phoneticPr fontId="2" type="noConversion"/>
  </si>
  <si>
    <t>CS1842</t>
  </si>
  <si>
    <t>WF00108</t>
  </si>
  <si>
    <t>276.908+553.816</t>
    <phoneticPr fontId="2" type="noConversion"/>
  </si>
  <si>
    <t>3.83+24</t>
    <phoneticPr fontId="2" type="noConversion"/>
  </si>
  <si>
    <t>42310A.1+43896A.1</t>
    <phoneticPr fontId="2" type="noConversion"/>
  </si>
  <si>
    <t>WF00109</t>
  </si>
  <si>
    <t>119.595+239.19</t>
    <phoneticPr fontId="2" type="noConversion"/>
  </si>
  <si>
    <t>1.65+10.4</t>
    <phoneticPr fontId="2" type="noConversion"/>
  </si>
  <si>
    <t>42310A.1+43897A.1</t>
    <phoneticPr fontId="2" type="noConversion"/>
  </si>
  <si>
    <t>CS2206-25</t>
    <phoneticPr fontId="2" type="noConversion"/>
  </si>
  <si>
    <t>P24A0-BC</t>
    <phoneticPr fontId="2" type="noConversion"/>
  </si>
  <si>
    <t>WF00110</t>
    <phoneticPr fontId="2" type="noConversion"/>
  </si>
  <si>
    <t>|6A</t>
    <phoneticPr fontId="2" type="noConversion"/>
  </si>
  <si>
    <t>43523A.1</t>
    <phoneticPr fontId="2" type="noConversion"/>
  </si>
  <si>
    <t>CS2203-25</t>
    <phoneticPr fontId="2" type="noConversion"/>
  </si>
  <si>
    <t>4+4</t>
    <phoneticPr fontId="2" type="noConversion"/>
  </si>
  <si>
    <t>P24A0-BC+N01A0-BG</t>
    <phoneticPr fontId="2" type="noConversion"/>
  </si>
  <si>
    <t>WF00111</t>
    <phoneticPr fontId="2" type="noConversion"/>
  </si>
  <si>
    <t>1990.176+1990.176</t>
    <phoneticPr fontId="2" type="noConversion"/>
  </si>
  <si>
    <t>DFN2.0x1.0-8L</t>
    <phoneticPr fontId="2" type="noConversion"/>
  </si>
  <si>
    <t>10.6+8</t>
    <phoneticPr fontId="2" type="noConversion"/>
  </si>
  <si>
    <t>43523A.1+B3830794.1</t>
    <phoneticPr fontId="2" type="noConversion"/>
  </si>
  <si>
    <t>test</t>
    <phoneticPr fontId="10" type="noConversion"/>
  </si>
  <si>
    <t>WF00112</t>
    <phoneticPr fontId="2" type="noConversion"/>
  </si>
  <si>
    <t>SYE40C03DYC</t>
    <phoneticPr fontId="2" type="noConversion"/>
  </si>
  <si>
    <t>370.052+555.078</t>
    <phoneticPr fontId="2" type="noConversion"/>
  </si>
  <si>
    <t>5.2+24</t>
    <phoneticPr fontId="2" type="noConversion"/>
  </si>
  <si>
    <t>AWG4WA</t>
    <phoneticPr fontId="10" type="noConversion"/>
  </si>
  <si>
    <t>42530A.1+43755A.1</t>
    <phoneticPr fontId="2" type="noConversion"/>
  </si>
  <si>
    <t>CS1842</t>
    <phoneticPr fontId="2" type="noConversion"/>
  </si>
  <si>
    <t>1+2</t>
    <phoneticPr fontId="2" type="noConversion"/>
  </si>
  <si>
    <t>P07A0-CPBE+Q02A0</t>
    <phoneticPr fontId="2" type="noConversion"/>
  </si>
  <si>
    <t>Goodark</t>
    <phoneticPr fontId="2" type="noConversion"/>
  </si>
  <si>
    <t>WF00113</t>
    <phoneticPr fontId="2" type="noConversion"/>
  </si>
  <si>
    <t>157.833+315.666</t>
    <phoneticPr fontId="2" type="noConversion"/>
  </si>
  <si>
    <t>未下线</t>
    <phoneticPr fontId="2" type="noConversion"/>
  </si>
  <si>
    <t>DFN2.5x2.0-10L</t>
    <phoneticPr fontId="2" type="noConversion"/>
  </si>
  <si>
    <t>2.2+13.65</t>
    <phoneticPr fontId="2" type="noConversion"/>
  </si>
  <si>
    <t>42530A.1+43897A.1</t>
    <phoneticPr fontId="2" type="noConversion"/>
  </si>
  <si>
    <t>WF00114</t>
    <phoneticPr fontId="2" type="noConversion"/>
  </si>
  <si>
    <t>254.592+509.184</t>
    <phoneticPr fontId="2" type="noConversion"/>
  </si>
  <si>
    <t>3.5+22</t>
    <phoneticPr fontId="2" type="noConversion"/>
  </si>
  <si>
    <t>42530A.1+43898A.1</t>
    <phoneticPr fontId="2" type="noConversion"/>
  </si>
  <si>
    <t>2+3</t>
    <phoneticPr fontId="2" type="noConversion"/>
  </si>
  <si>
    <t>WF00115</t>
    <phoneticPr fontId="2" type="noConversion"/>
  </si>
  <si>
    <t>DFN4.0x2.0-16L</t>
    <phoneticPr fontId="2" type="noConversion"/>
  </si>
  <si>
    <t>5.13+24</t>
    <phoneticPr fontId="2" type="noConversion"/>
  </si>
  <si>
    <t>42530A.1+43754A.1</t>
    <phoneticPr fontId="2" type="noConversion"/>
  </si>
  <si>
    <t>CS0809V</t>
    <phoneticPr fontId="2" type="noConversion"/>
  </si>
  <si>
    <t>P23A0-BE</t>
    <phoneticPr fontId="2" type="noConversion"/>
  </si>
  <si>
    <t>JCET</t>
    <phoneticPr fontId="2" type="noConversion"/>
  </si>
  <si>
    <t>SOT23-6L(铜线)</t>
    <phoneticPr fontId="2" type="noConversion"/>
  </si>
  <si>
    <t>9V446</t>
    <phoneticPr fontId="2" type="noConversion"/>
  </si>
  <si>
    <t>43526A.1</t>
    <phoneticPr fontId="2" type="noConversion"/>
  </si>
  <si>
    <t>43791A.1</t>
    <phoneticPr fontId="2" type="noConversion"/>
  </si>
  <si>
    <t>CF04379</t>
    <phoneticPr fontId="2" type="noConversion"/>
  </si>
  <si>
    <t>CF04380</t>
    <phoneticPr fontId="2" type="noConversion"/>
  </si>
  <si>
    <t>AWG4WB</t>
    <phoneticPr fontId="2" type="noConversion"/>
  </si>
  <si>
    <t>372.014+558.022</t>
    <phoneticPr fontId="2" type="noConversion"/>
  </si>
  <si>
    <t>Ship</t>
    <phoneticPr fontId="2" type="noConversion"/>
  </si>
  <si>
    <t>WF00054</t>
    <phoneticPr fontId="10" type="noConversion"/>
  </si>
  <si>
    <t>Ship</t>
    <phoneticPr fontId="10" type="noConversion"/>
  </si>
  <si>
    <t>下线</t>
    <phoneticPr fontId="10" type="noConversion"/>
  </si>
  <si>
    <t>SP0502BXTG</t>
    <phoneticPr fontId="2" type="noConversion"/>
  </si>
  <si>
    <t>P02A0-BD</t>
    <phoneticPr fontId="2" type="noConversion"/>
  </si>
  <si>
    <t>CF04555</t>
    <phoneticPr fontId="2" type="noConversion"/>
  </si>
  <si>
    <r>
      <t>SOT523-3L(</t>
    </r>
    <r>
      <rPr>
        <sz val="12"/>
        <rFont val="宋体"/>
        <family val="3"/>
        <charset val="134"/>
      </rPr>
      <t>铜线</t>
    </r>
    <r>
      <rPr>
        <sz val="12"/>
        <rFont val="Times New Roman"/>
        <family val="1"/>
      </rPr>
      <t>)</t>
    </r>
    <phoneticPr fontId="2" type="noConversion"/>
  </si>
  <si>
    <t>44167A.4</t>
    <phoneticPr fontId="2" type="noConversion"/>
  </si>
  <si>
    <t>P24A0-BC</t>
    <phoneticPr fontId="10" type="noConversion"/>
  </si>
  <si>
    <t>DFN1.0x0.6-2L</t>
    <phoneticPr fontId="10" type="noConversion"/>
  </si>
  <si>
    <t>P23A0-BE</t>
    <phoneticPr fontId="10" type="noConversion"/>
  </si>
  <si>
    <t>CF03543</t>
    <phoneticPr fontId="10" type="noConversion"/>
  </si>
  <si>
    <t>SOT23-6L(铜线)</t>
    <phoneticPr fontId="10" type="noConversion"/>
  </si>
  <si>
    <t>P02A0-BD</t>
    <phoneticPr fontId="10" type="noConversion"/>
  </si>
  <si>
    <t>CF03544</t>
    <phoneticPr fontId="10" type="noConversion"/>
  </si>
  <si>
    <t>ship</t>
    <phoneticPr fontId="10" type="noConversion"/>
  </si>
  <si>
    <t>SOT523-3L(铜线)</t>
    <phoneticPr fontId="10" type="noConversion"/>
  </si>
  <si>
    <t>CF03571</t>
    <phoneticPr fontId="10" type="noConversion"/>
  </si>
  <si>
    <t>43131A.1</t>
    <phoneticPr fontId="10" type="noConversion"/>
  </si>
  <si>
    <t>CF03572</t>
    <phoneticPr fontId="10" type="noConversion"/>
  </si>
  <si>
    <t>43132A.1</t>
    <phoneticPr fontId="10" type="noConversion"/>
  </si>
  <si>
    <t>CF03573</t>
    <phoneticPr fontId="10" type="noConversion"/>
  </si>
  <si>
    <t>43129A.1</t>
    <phoneticPr fontId="10" type="noConversion"/>
  </si>
  <si>
    <t>CF03574</t>
    <phoneticPr fontId="10" type="noConversion"/>
  </si>
  <si>
    <t>43130A.1</t>
    <phoneticPr fontId="10" type="noConversion"/>
  </si>
  <si>
    <t>34669A.1</t>
    <phoneticPr fontId="10" type="noConversion"/>
  </si>
  <si>
    <t>DFN3.3x1.35-16L</t>
    <phoneticPr fontId="10" type="noConversion"/>
  </si>
  <si>
    <t>SP6003-06UTG-1</t>
    <phoneticPr fontId="10" type="noConversion"/>
  </si>
  <si>
    <t>P18A0-BE</t>
    <phoneticPr fontId="10" type="noConversion"/>
  </si>
  <si>
    <t>DFN2.5x1.35-12L</t>
    <phoneticPr fontId="10" type="noConversion"/>
  </si>
  <si>
    <t>CS0816</t>
    <phoneticPr fontId="2" type="noConversion"/>
  </si>
  <si>
    <t>P07A0-BE</t>
    <phoneticPr fontId="2" type="noConversion"/>
  </si>
  <si>
    <t>SOT23-6L(铜线)</t>
    <phoneticPr fontId="2" type="noConversion"/>
  </si>
  <si>
    <t>42535A.1</t>
    <phoneticPr fontId="2" type="noConversion"/>
  </si>
  <si>
    <t>P23A0-BE</t>
    <phoneticPr fontId="2" type="noConversion"/>
  </si>
  <si>
    <t>43525A.1</t>
    <phoneticPr fontId="2" type="noConversion"/>
  </si>
  <si>
    <t>CF03753</t>
    <phoneticPr fontId="2" type="noConversion"/>
  </si>
  <si>
    <t>9V439</t>
    <phoneticPr fontId="2" type="noConversion"/>
  </si>
  <si>
    <t>CF03754</t>
    <phoneticPr fontId="2" type="noConversion"/>
  </si>
  <si>
    <t>CF03755</t>
    <phoneticPr fontId="2" type="noConversion"/>
  </si>
  <si>
    <t>9V439</t>
    <phoneticPr fontId="10" type="noConversion"/>
  </si>
  <si>
    <t>WF00092</t>
    <phoneticPr fontId="2" type="noConversion"/>
  </si>
  <si>
    <t>60.708+30.354</t>
    <phoneticPr fontId="2" type="noConversion"/>
  </si>
  <si>
    <t>3.23+1</t>
    <phoneticPr fontId="2" type="noConversion"/>
  </si>
  <si>
    <r>
      <t>42541A.1(</t>
    </r>
    <r>
      <rPr>
        <sz val="12"/>
        <rFont val="宋体"/>
        <family val="3"/>
        <charset val="134"/>
      </rPr>
      <t>蓝膜</t>
    </r>
    <r>
      <rPr>
        <sz val="12"/>
        <rFont val="Times New Roman"/>
        <family val="1"/>
      </rPr>
      <t>7#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#8~10)+20271A.1</t>
    </r>
    <phoneticPr fontId="2" type="noConversion"/>
  </si>
  <si>
    <t>P07A0-BE+Q02A0</t>
    <phoneticPr fontId="2" type="noConversion"/>
  </si>
  <si>
    <t>WF00093</t>
    <phoneticPr fontId="2" type="noConversion"/>
  </si>
  <si>
    <t>111.677+223.354</t>
    <phoneticPr fontId="2" type="noConversion"/>
  </si>
  <si>
    <t>1.5+9.9</t>
    <phoneticPr fontId="2" type="noConversion"/>
  </si>
  <si>
    <t>40659A.1+43142A.1(#1~10)</t>
    <phoneticPr fontId="2" type="noConversion"/>
  </si>
  <si>
    <t>WF00094</t>
    <phoneticPr fontId="2" type="noConversion"/>
  </si>
  <si>
    <t>173.077+259.616</t>
    <phoneticPr fontId="2" type="noConversion"/>
  </si>
  <si>
    <t>Test</t>
    <phoneticPr fontId="2" type="noConversion"/>
  </si>
  <si>
    <t>AWG4TA</t>
    <phoneticPr fontId="2" type="noConversion"/>
  </si>
  <si>
    <t>2.4+11.1</t>
    <phoneticPr fontId="2" type="noConversion"/>
  </si>
  <si>
    <r>
      <t>42310A.1(#1~3)+43142A.1(#10</t>
    </r>
    <r>
      <rPr>
        <sz val="12"/>
        <rFont val="宋体"/>
        <family val="3"/>
        <charset val="134"/>
      </rPr>
      <t>蓝膜，</t>
    </r>
    <r>
      <rPr>
        <sz val="12"/>
        <rFont val="Times New Roman"/>
        <family val="1"/>
      </rPr>
      <t>#11~14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#18~24)</t>
    </r>
    <phoneticPr fontId="2" type="noConversion"/>
  </si>
  <si>
    <t>WF00095</t>
    <phoneticPr fontId="2" type="noConversion"/>
  </si>
  <si>
    <t>AWG4TB</t>
    <phoneticPr fontId="2" type="noConversion"/>
  </si>
  <si>
    <t>42310A.1(#3,4)+41350A.1(#1~3)</t>
    <phoneticPr fontId="2" type="noConversion"/>
  </si>
  <si>
    <t>WF00096</t>
    <phoneticPr fontId="2" type="noConversion"/>
  </si>
  <si>
    <t>AWG4TC</t>
    <phoneticPr fontId="2" type="noConversion"/>
  </si>
  <si>
    <r>
      <t>42310A.1(#4)+43141A.1(5#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17#)</t>
    </r>
    <phoneticPr fontId="2" type="noConversion"/>
  </si>
  <si>
    <t>WF00097</t>
    <phoneticPr fontId="2" type="noConversion"/>
  </si>
  <si>
    <t>WF00098</t>
    <phoneticPr fontId="2" type="noConversion"/>
  </si>
  <si>
    <t>Ship</t>
    <phoneticPr fontId="2" type="noConversion"/>
  </si>
  <si>
    <t>43292A.1(#13~24)+B3830793.1</t>
    <phoneticPr fontId="2" type="noConversion"/>
  </si>
  <si>
    <t>WF00099</t>
    <phoneticPr fontId="2" type="noConversion"/>
  </si>
  <si>
    <t>43292A.1(#24)</t>
    <phoneticPr fontId="2" type="noConversion"/>
  </si>
  <si>
    <t>4527.096+4527.096</t>
    <phoneticPr fontId="2" type="noConversion"/>
  </si>
  <si>
    <t>Kitting（Assy）</t>
    <phoneticPr fontId="2" type="noConversion"/>
  </si>
  <si>
    <t>24+18.2</t>
    <phoneticPr fontId="2" type="noConversion"/>
  </si>
  <si>
    <t>43522A.1(#1~24)+B4808819.4(#1~16,18,19,20)</t>
    <phoneticPr fontId="2" type="noConversion"/>
  </si>
  <si>
    <t>P07A0-CPBE+Q01A0</t>
    <phoneticPr fontId="2" type="noConversion"/>
  </si>
  <si>
    <t>243.156+364.733</t>
    <phoneticPr fontId="2" type="noConversion"/>
  </si>
  <si>
    <t>2.82+24</t>
    <phoneticPr fontId="2" type="noConversion"/>
  </si>
  <si>
    <r>
      <t>42310A.1(#4</t>
    </r>
    <r>
      <rPr>
        <sz val="12"/>
        <rFont val="宋体"/>
        <family val="3"/>
        <charset val="134"/>
      </rPr>
      <t>蓝膜</t>
    </r>
    <r>
      <rPr>
        <sz val="12"/>
        <rFont val="Times New Roman"/>
        <family val="1"/>
      </rPr>
      <t>,#5,6,7)+34527A.1(#1~24)</t>
    </r>
    <phoneticPr fontId="2" type="noConversion"/>
  </si>
  <si>
    <t>209.226+418.452</t>
    <phoneticPr fontId="2" type="noConversion"/>
  </si>
  <si>
    <t>2.89+18</t>
    <phoneticPr fontId="2" type="noConversion"/>
  </si>
  <si>
    <r>
      <t>42310A.1(#15</t>
    </r>
    <r>
      <rPr>
        <sz val="12"/>
        <rFont val="宋体"/>
        <family val="3"/>
        <charset val="134"/>
      </rPr>
      <t>蓝膜，</t>
    </r>
    <r>
      <rPr>
        <sz val="12"/>
        <rFont val="Times New Roman"/>
        <family val="1"/>
      </rPr>
      <t>16~18)+43895A.1(#03;#06~15;#17~19;#21~24)</t>
    </r>
    <phoneticPr fontId="2" type="noConversion"/>
  </si>
  <si>
    <t>WF00103</t>
    <phoneticPr fontId="2" type="noConversion"/>
  </si>
  <si>
    <t>AWG4VA</t>
    <phoneticPr fontId="2" type="noConversion"/>
  </si>
  <si>
    <r>
      <t>42310A.1(#10</t>
    </r>
    <r>
      <rPr>
        <sz val="12"/>
        <rFont val="宋体"/>
        <family val="3"/>
        <charset val="134"/>
      </rPr>
      <t>蓝膜，</t>
    </r>
    <r>
      <rPr>
        <sz val="12"/>
        <rFont val="Times New Roman"/>
        <family val="1"/>
      </rPr>
      <t>11~15)+43753A.1(#1~20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22~24)</t>
    </r>
    <phoneticPr fontId="2" type="noConversion"/>
  </si>
  <si>
    <t>CS1833</t>
    <phoneticPr fontId="2" type="noConversion"/>
  </si>
  <si>
    <t>WF00104</t>
    <phoneticPr fontId="2" type="noConversion"/>
  </si>
  <si>
    <t>212.964+319.446</t>
    <phoneticPr fontId="2" type="noConversion"/>
  </si>
  <si>
    <t>2.94+21</t>
    <phoneticPr fontId="2" type="noConversion"/>
  </si>
  <si>
    <r>
      <t>42310A.1(#7</t>
    </r>
    <r>
      <rPr>
        <sz val="12"/>
        <rFont val="宋体"/>
        <family val="3"/>
        <charset val="134"/>
      </rPr>
      <t>蓝膜，</t>
    </r>
    <r>
      <rPr>
        <sz val="12"/>
        <rFont val="Times New Roman"/>
        <family val="1"/>
      </rPr>
      <t>8~10)+34528A.1(#1~4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6~17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19~20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22~24)</t>
    </r>
    <phoneticPr fontId="2" type="noConversion"/>
  </si>
  <si>
    <t>下线</t>
    <phoneticPr fontId="2" type="noConversion"/>
  </si>
  <si>
    <t>CS1832</t>
    <phoneticPr fontId="2" type="noConversion"/>
  </si>
  <si>
    <t>WF00105</t>
    <phoneticPr fontId="2" type="noConversion"/>
  </si>
  <si>
    <r>
      <t>SYE40C03DYC(</t>
    </r>
    <r>
      <rPr>
        <sz val="12"/>
        <rFont val="宋体"/>
        <family val="3"/>
        <charset val="134"/>
      </rPr>
      <t>重测</t>
    </r>
    <r>
      <rPr>
        <sz val="12"/>
        <rFont val="Times New Roman"/>
        <family val="1"/>
      </rPr>
      <t>)</t>
    </r>
    <phoneticPr fontId="2" type="noConversion"/>
  </si>
  <si>
    <t>WF00116</t>
    <phoneticPr fontId="2" type="noConversion"/>
  </si>
  <si>
    <t>31.022+46.533</t>
    <phoneticPr fontId="10" type="noConversion"/>
  </si>
  <si>
    <t>146.061+146.061</t>
    <phoneticPr fontId="2" type="noConversion"/>
  </si>
  <si>
    <t>1+5</t>
    <phoneticPr fontId="2" type="noConversion"/>
  </si>
  <si>
    <t>CS2202-4</t>
    <phoneticPr fontId="2" type="noConversion"/>
  </si>
  <si>
    <t>P25A0-BE+P26A0-BE</t>
    <phoneticPr fontId="2" type="noConversion"/>
  </si>
  <si>
    <t>HTKJ</t>
    <phoneticPr fontId="2" type="noConversion"/>
  </si>
  <si>
    <t>KF00737</t>
    <phoneticPr fontId="2" type="noConversion"/>
  </si>
  <si>
    <t>SO8</t>
    <phoneticPr fontId="2" type="noConversion"/>
  </si>
  <si>
    <t>15259A.1+15018A.1</t>
    <phoneticPr fontId="2" type="noConversion"/>
  </si>
  <si>
    <t>订单取消,蓝膜wafer不能使用</t>
    <phoneticPr fontId="2" type="noConversion"/>
  </si>
  <si>
    <t>订单取消,Wafer peeling</t>
    <phoneticPr fontId="10" type="noConversion"/>
  </si>
  <si>
    <t xml:space="preserve">CS2202-4 1451   </t>
    <phoneticPr fontId="2" type="noConversion"/>
  </si>
  <si>
    <t>CF04834</t>
    <phoneticPr fontId="2" type="noConversion"/>
  </si>
  <si>
    <t>9V452</t>
    <phoneticPr fontId="2" type="noConversion"/>
  </si>
  <si>
    <t>43792A.1</t>
  </si>
  <si>
    <t>订单取消</t>
    <phoneticPr fontId="2" type="noConversion"/>
  </si>
  <si>
    <t>CF02645</t>
    <phoneticPr fontId="10" type="noConversion"/>
  </si>
  <si>
    <t>CF02646</t>
    <phoneticPr fontId="10" type="noConversion"/>
  </si>
  <si>
    <t>44330A.1</t>
  </si>
  <si>
    <t>44333A.1</t>
  </si>
  <si>
    <t>44331A.1</t>
  </si>
  <si>
    <t>CS0801S</t>
    <phoneticPr fontId="2" type="noConversion"/>
  </si>
  <si>
    <t>JCET</t>
    <phoneticPr fontId="2" type="noConversion"/>
  </si>
  <si>
    <t>CF04902</t>
    <phoneticPr fontId="2" type="noConversion"/>
  </si>
  <si>
    <t>未下线</t>
    <phoneticPr fontId="2" type="noConversion"/>
  </si>
  <si>
    <t>DFN1.0*0.6-2L</t>
    <phoneticPr fontId="2" type="noConversion"/>
  </si>
  <si>
    <t>CF04903</t>
    <phoneticPr fontId="2" type="noConversion"/>
  </si>
  <si>
    <t>CF04904</t>
    <phoneticPr fontId="2" type="noConversion"/>
  </si>
  <si>
    <t>CF04905</t>
    <phoneticPr fontId="2" type="noConversion"/>
  </si>
  <si>
    <t>44328A.1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</si>
</sst>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8" x14ac:knownFonts="1">
    <font>
      <sz val="12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</font>
    <font>
      <b/>
      <sz val="10"/>
      <name val="Arial"/>
      <family val="2"/>
    </font>
    <font>
      <sz val="12"/>
      <name val="宋体"/>
      <family val="3"/>
      <charset val="134"/>
    </font>
    <font>
      <b/>
      <sz val="11"/>
      <name val="Times New Roman"/>
      <family val="1"/>
    </font>
    <font>
      <b/>
      <sz val="10"/>
      <color indexed="10"/>
      <name val="Arial"/>
      <family val="2"/>
    </font>
    <font>
      <b/>
      <sz val="11"/>
      <color indexed="10"/>
      <name val="Times New Roman"/>
      <family val="1"/>
    </font>
    <font>
      <sz val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92D050"/>
      <name val="Times New Roman"/>
      <family val="1"/>
    </font>
    <font>
      <b/>
      <sz val="12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1" fillId="0" borderId="0"/>
    <xf numFmtId="0" fontId="4" fillId="0" borderId="0"/>
    <xf numFmtId="0" fontId="1" fillId="0" borderId="0"/>
    <xf numFmtId="0" fontId="1" fillId="0" borderId="0"/>
  </cellStyleXfs>
  <cellXfs count="8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3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18" fillId="3" borderId="1" xfId="0" applyFont="1" applyFill="1" applyBorder="1" applyAlignment="1">
      <alignment horizontal="left" vertical="center"/>
    </xf>
    <xf numFmtId="14" fontId="18" fillId="3" borderId="1" xfId="0" applyNumberFormat="1" applyFont="1" applyFill="1" applyBorder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1" xfId="3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14" fontId="12" fillId="3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3" borderId="6" xfId="0" applyNumberForma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14" fontId="12" fillId="0" borderId="4" xfId="0" applyNumberFormat="1" applyFont="1" applyBorder="1" applyAlignment="1">
      <alignment horizontal="left" vertical="center"/>
    </xf>
    <xf numFmtId="0" fontId="26" fillId="3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</cellXfs>
  <cellStyles count="5">
    <cellStyle name="0,0_x000d__x000a_NA_x000d__x000a_" xfId="1"/>
    <cellStyle name="常规" xfId="0" builtinId="0"/>
    <cellStyle name="常规 2" xfId="2"/>
    <cellStyle name="常规 3" xfId="3"/>
    <cellStyle name="一般_E-TECH" xfId="4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5"/>
  <sheetViews>
    <sheetView tabSelected="1" zoomScale="85" zoomScaleNormal="85" workbookViewId="0">
      <selection activeCell="P1" sqref="P1:AN1048576"/>
    </sheetView>
  </sheetViews>
  <sheetFormatPr defaultRowHeight="15.75" x14ac:dyDescent="0.25"/>
  <cols>
    <col min="1" max="1" width="24.875" bestFit="1" customWidth="1"/>
    <col min="2" max="2" width="9.625" customWidth="1"/>
    <col min="3" max="3" width="9.5" customWidth="1"/>
    <col min="4" max="4" width="22.375" bestFit="1" customWidth="1"/>
    <col min="5" max="5" width="9" customWidth="1"/>
    <col min="6" max="6" width="12.875" bestFit="1" customWidth="1"/>
    <col min="7" max="7" width="11.25" style="24" customWidth="1"/>
    <col min="8" max="8" width="19.5" bestFit="1" customWidth="1"/>
    <col min="9" max="9" width="19.375" customWidth="1"/>
    <col min="10" max="10" width="11.75" style="24" customWidth="1"/>
    <col min="11" max="11" width="13.125" customWidth="1"/>
    <col min="12" max="12" width="17.125" customWidth="1"/>
    <col min="13" max="13" width="8.75" customWidth="1"/>
    <col min="14" max="14" width="10.25" customWidth="1"/>
    <col min="15" max="15" width="57.125" customWidth="1"/>
  </cols>
  <sheetData>
    <row r="1" spans="1:15" ht="28.5" x14ac:dyDescent="0.25">
      <c r="A1" s="5" t="s">
        <v>194</v>
      </c>
      <c r="B1" s="5" t="s">
        <v>1</v>
      </c>
      <c r="C1" s="5" t="s">
        <v>0</v>
      </c>
      <c r="D1" s="5" t="s">
        <v>12</v>
      </c>
      <c r="E1" s="6" t="s">
        <v>2</v>
      </c>
      <c r="F1" s="5" t="s">
        <v>3</v>
      </c>
      <c r="G1" s="7" t="s">
        <v>4</v>
      </c>
      <c r="H1" s="7" t="s">
        <v>109</v>
      </c>
      <c r="I1" s="9" t="s">
        <v>6</v>
      </c>
      <c r="J1" s="6" t="s">
        <v>314</v>
      </c>
      <c r="K1" s="8" t="s">
        <v>5</v>
      </c>
      <c r="L1" s="8" t="s">
        <v>525</v>
      </c>
      <c r="M1" s="9" t="s">
        <v>7</v>
      </c>
      <c r="N1" s="9" t="s">
        <v>8</v>
      </c>
      <c r="O1" s="10" t="s">
        <v>9</v>
      </c>
    </row>
    <row r="2" spans="1:15" x14ac:dyDescent="0.25">
      <c r="A2" s="2" t="s">
        <v>10</v>
      </c>
      <c r="B2" s="2">
        <v>1</v>
      </c>
      <c r="C2" s="2"/>
      <c r="D2" s="3" t="s">
        <v>14</v>
      </c>
      <c r="E2" s="2" t="s">
        <v>11</v>
      </c>
      <c r="F2" s="2" t="s">
        <v>59</v>
      </c>
      <c r="G2" s="17">
        <v>1759.415</v>
      </c>
      <c r="H2" s="2">
        <v>1759.415</v>
      </c>
      <c r="I2" s="2" t="s">
        <v>13</v>
      </c>
      <c r="J2" s="17" t="s">
        <v>358</v>
      </c>
      <c r="K2" s="4">
        <v>41757</v>
      </c>
      <c r="L2" s="2">
        <f>791.39+882.561+32.218</f>
        <v>1706.1690000000001</v>
      </c>
      <c r="M2" s="2"/>
      <c r="N2" s="2">
        <v>7</v>
      </c>
      <c r="O2" s="2" t="s">
        <v>17</v>
      </c>
    </row>
    <row r="3" spans="1:15" x14ac:dyDescent="0.25">
      <c r="A3" s="2" t="s">
        <v>25</v>
      </c>
      <c r="B3" s="2">
        <v>1</v>
      </c>
      <c r="C3" s="2"/>
      <c r="D3" s="2" t="s">
        <v>36</v>
      </c>
      <c r="E3" s="2" t="s">
        <v>11</v>
      </c>
      <c r="F3" s="2" t="s">
        <v>60</v>
      </c>
      <c r="G3" s="17">
        <v>474.49599999999998</v>
      </c>
      <c r="H3" s="2">
        <v>474.49599999999998</v>
      </c>
      <c r="I3" s="2" t="s">
        <v>15</v>
      </c>
      <c r="J3" s="17" t="s">
        <v>16</v>
      </c>
      <c r="K3" s="4">
        <v>41757</v>
      </c>
      <c r="L3" s="2">
        <f>416.199+6.216</f>
        <v>422.41500000000002</v>
      </c>
      <c r="M3" s="2"/>
      <c r="N3" s="2">
        <v>4</v>
      </c>
      <c r="O3" s="2" t="s">
        <v>186</v>
      </c>
    </row>
    <row r="4" spans="1:15" x14ac:dyDescent="0.25">
      <c r="A4" s="2" t="s">
        <v>26</v>
      </c>
      <c r="B4" s="2">
        <v>1</v>
      </c>
      <c r="C4" s="2"/>
      <c r="D4" s="2" t="s">
        <v>18</v>
      </c>
      <c r="E4" s="2" t="s">
        <v>11</v>
      </c>
      <c r="F4" s="2" t="s">
        <v>61</v>
      </c>
      <c r="G4" s="17">
        <v>1086.99</v>
      </c>
      <c r="H4" s="2">
        <v>1086.99</v>
      </c>
      <c r="I4" s="2" t="s">
        <v>19</v>
      </c>
      <c r="J4" s="17" t="s">
        <v>34</v>
      </c>
      <c r="K4" s="4">
        <v>41757</v>
      </c>
      <c r="L4" s="2">
        <f>1074.394+11.566</f>
        <v>1085.96</v>
      </c>
      <c r="M4" s="2"/>
      <c r="N4" s="2">
        <v>15</v>
      </c>
      <c r="O4" s="2" t="s">
        <v>37</v>
      </c>
    </row>
    <row r="5" spans="1:15" x14ac:dyDescent="0.25">
      <c r="A5" s="2" t="s">
        <v>20</v>
      </c>
      <c r="B5" s="2">
        <v>1</v>
      </c>
      <c r="C5" s="2"/>
      <c r="D5" s="2" t="s">
        <v>21</v>
      </c>
      <c r="E5" s="2" t="s">
        <v>11</v>
      </c>
      <c r="F5" s="2" t="s">
        <v>62</v>
      </c>
      <c r="G5" s="17">
        <v>30.263999999999999</v>
      </c>
      <c r="H5" s="2">
        <v>30.263999999999999</v>
      </c>
      <c r="I5" s="2" t="s">
        <v>38</v>
      </c>
      <c r="J5" s="17" t="s">
        <v>359</v>
      </c>
      <c r="K5" s="4">
        <v>41757</v>
      </c>
      <c r="L5" s="2">
        <v>24</v>
      </c>
      <c r="M5" s="2"/>
      <c r="N5" s="2">
        <v>1</v>
      </c>
      <c r="O5" s="2" t="s">
        <v>97</v>
      </c>
    </row>
    <row r="6" spans="1:15" x14ac:dyDescent="0.25">
      <c r="A6" s="17" t="s">
        <v>272</v>
      </c>
      <c r="B6" s="11" t="s">
        <v>27</v>
      </c>
      <c r="C6" s="11"/>
      <c r="D6" s="11" t="s">
        <v>24</v>
      </c>
      <c r="E6" s="17" t="s">
        <v>266</v>
      </c>
      <c r="F6" s="17" t="s">
        <v>273</v>
      </c>
      <c r="G6" s="17">
        <v>424.41500000000002</v>
      </c>
      <c r="H6" s="17" t="s">
        <v>274</v>
      </c>
      <c r="I6" s="2" t="s">
        <v>171</v>
      </c>
      <c r="J6" s="17">
        <v>3418</v>
      </c>
      <c r="K6" s="4">
        <v>41757</v>
      </c>
      <c r="L6" s="2">
        <f>180+2.491+13.741</f>
        <v>196.23200000000003</v>
      </c>
      <c r="M6" s="2"/>
      <c r="N6" s="2" t="s">
        <v>29</v>
      </c>
      <c r="O6" s="2" t="s">
        <v>53</v>
      </c>
    </row>
    <row r="7" spans="1:15" x14ac:dyDescent="0.25">
      <c r="A7" s="2" t="s">
        <v>40</v>
      </c>
      <c r="B7" s="2" t="s">
        <v>28</v>
      </c>
      <c r="C7" s="2"/>
      <c r="D7" s="2" t="s">
        <v>23</v>
      </c>
      <c r="E7" s="2" t="s">
        <v>11</v>
      </c>
      <c r="F7" s="2" t="s">
        <v>63</v>
      </c>
      <c r="G7" s="17">
        <v>171.614</v>
      </c>
      <c r="H7" s="2" t="s">
        <v>110</v>
      </c>
      <c r="I7" s="2" t="s">
        <v>41</v>
      </c>
      <c r="J7" s="17">
        <v>32418</v>
      </c>
      <c r="K7" s="4">
        <v>41759</v>
      </c>
      <c r="L7" s="2">
        <v>162.495</v>
      </c>
      <c r="M7" s="2"/>
      <c r="N7" s="2" t="s">
        <v>44</v>
      </c>
      <c r="O7" s="2" t="s">
        <v>42</v>
      </c>
    </row>
    <row r="8" spans="1:15" x14ac:dyDescent="0.25">
      <c r="A8" s="17" t="s">
        <v>40</v>
      </c>
      <c r="B8" s="2" t="s">
        <v>28</v>
      </c>
      <c r="C8" s="2"/>
      <c r="D8" s="2" t="s">
        <v>23</v>
      </c>
      <c r="E8" s="2" t="s">
        <v>11</v>
      </c>
      <c r="F8" s="2" t="s">
        <v>64</v>
      </c>
      <c r="G8" s="17">
        <v>106.63800000000001</v>
      </c>
      <c r="H8" s="2" t="s">
        <v>111</v>
      </c>
      <c r="I8" s="2" t="s">
        <v>41</v>
      </c>
      <c r="J8" s="17">
        <v>32418</v>
      </c>
      <c r="K8" s="4">
        <v>41759</v>
      </c>
      <c r="L8" s="2">
        <f>99.878+0.83</f>
        <v>100.708</v>
      </c>
      <c r="M8" s="2"/>
      <c r="N8" s="2" t="s">
        <v>45</v>
      </c>
      <c r="O8" s="2" t="s">
        <v>43</v>
      </c>
    </row>
    <row r="9" spans="1:15" x14ac:dyDescent="0.25">
      <c r="A9" s="2" t="s">
        <v>10</v>
      </c>
      <c r="B9" s="2">
        <v>1</v>
      </c>
      <c r="C9" s="2"/>
      <c r="D9" s="3" t="s">
        <v>14</v>
      </c>
      <c r="E9" s="2" t="s">
        <v>11</v>
      </c>
      <c r="F9" s="2" t="s">
        <v>50</v>
      </c>
      <c r="G9" s="17">
        <v>754.03499999999997</v>
      </c>
      <c r="H9" s="2">
        <v>754.03499999999997</v>
      </c>
      <c r="I9" s="2" t="s">
        <v>13</v>
      </c>
      <c r="J9" s="17" t="s">
        <v>46</v>
      </c>
      <c r="K9" s="4">
        <v>41764</v>
      </c>
      <c r="L9" s="2">
        <f>736.816+7.48</f>
        <v>744.29600000000005</v>
      </c>
      <c r="M9" s="1"/>
      <c r="N9" s="2">
        <v>3</v>
      </c>
      <c r="O9" s="2" t="s">
        <v>17</v>
      </c>
    </row>
    <row r="10" spans="1:15" x14ac:dyDescent="0.25">
      <c r="A10" s="17" t="s">
        <v>10</v>
      </c>
      <c r="B10" s="2">
        <v>1</v>
      </c>
      <c r="C10" s="2"/>
      <c r="D10" s="3" t="s">
        <v>14</v>
      </c>
      <c r="E10" s="2" t="s">
        <v>11</v>
      </c>
      <c r="F10" s="2" t="s">
        <v>51</v>
      </c>
      <c r="G10" s="17">
        <v>3267.4850000000001</v>
      </c>
      <c r="H10" s="2">
        <v>3267.4850000000001</v>
      </c>
      <c r="I10" s="2" t="s">
        <v>13</v>
      </c>
      <c r="J10" s="17" t="s">
        <v>360</v>
      </c>
      <c r="K10" s="4">
        <v>41764</v>
      </c>
      <c r="L10" s="2">
        <f>3090.623+62.144</f>
        <v>3152.7669999999998</v>
      </c>
      <c r="M10" s="1"/>
      <c r="N10" s="2">
        <v>13</v>
      </c>
      <c r="O10" s="2" t="s">
        <v>54</v>
      </c>
    </row>
    <row r="11" spans="1:15" x14ac:dyDescent="0.25">
      <c r="A11" s="17" t="s">
        <v>25</v>
      </c>
      <c r="B11" s="2">
        <v>1</v>
      </c>
      <c r="C11" s="2"/>
      <c r="D11" s="2" t="s">
        <v>36</v>
      </c>
      <c r="E11" s="2" t="s">
        <v>11</v>
      </c>
      <c r="F11" s="1" t="s">
        <v>48</v>
      </c>
      <c r="G11" s="17">
        <v>2135.232</v>
      </c>
      <c r="H11" s="2">
        <v>2135.232</v>
      </c>
      <c r="I11" s="2" t="s">
        <v>13</v>
      </c>
      <c r="J11" s="17" t="s">
        <v>361</v>
      </c>
      <c r="K11" s="4">
        <v>41764</v>
      </c>
      <c r="L11" s="2">
        <f>1593.784+490.475</f>
        <v>2084.259</v>
      </c>
      <c r="M11" s="1"/>
      <c r="N11" s="2">
        <v>18</v>
      </c>
      <c r="O11" s="2" t="s">
        <v>99</v>
      </c>
    </row>
    <row r="12" spans="1:15" x14ac:dyDescent="0.25">
      <c r="A12" s="17" t="s">
        <v>25</v>
      </c>
      <c r="B12" s="2">
        <v>1</v>
      </c>
      <c r="C12" s="2"/>
      <c r="D12" s="2" t="s">
        <v>36</v>
      </c>
      <c r="E12" s="2" t="s">
        <v>11</v>
      </c>
      <c r="F12" s="1" t="s">
        <v>49</v>
      </c>
      <c r="G12" s="17">
        <v>2846.9760000000001</v>
      </c>
      <c r="H12" s="2">
        <v>2846.9760000000001</v>
      </c>
      <c r="I12" s="2" t="s">
        <v>13</v>
      </c>
      <c r="J12" s="17" t="s">
        <v>47</v>
      </c>
      <c r="K12" s="4">
        <v>41764</v>
      </c>
      <c r="L12" s="2">
        <f>2769.525</f>
        <v>2769.5250000000001</v>
      </c>
      <c r="M12" s="2"/>
      <c r="N12" s="2">
        <v>24</v>
      </c>
      <c r="O12" s="2" t="s">
        <v>52</v>
      </c>
    </row>
    <row r="13" spans="1:15" x14ac:dyDescent="0.25">
      <c r="A13" s="17" t="s">
        <v>25</v>
      </c>
      <c r="B13" s="2">
        <v>1</v>
      </c>
      <c r="C13" s="2"/>
      <c r="D13" s="2" t="s">
        <v>36</v>
      </c>
      <c r="E13" s="2" t="s">
        <v>11</v>
      </c>
      <c r="F13" s="1" t="s">
        <v>65</v>
      </c>
      <c r="G13" s="17">
        <v>711.74400000000014</v>
      </c>
      <c r="H13" s="2">
        <v>711.74400000000014</v>
      </c>
      <c r="I13" s="2" t="s">
        <v>13</v>
      </c>
      <c r="J13" s="17" t="s">
        <v>47</v>
      </c>
      <c r="K13" s="4">
        <v>41764</v>
      </c>
      <c r="L13" s="2" t="s">
        <v>547</v>
      </c>
      <c r="M13" s="2"/>
      <c r="N13" s="2">
        <v>6</v>
      </c>
      <c r="O13" s="2" t="s">
        <v>100</v>
      </c>
    </row>
    <row r="14" spans="1:15" x14ac:dyDescent="0.25">
      <c r="A14" s="17" t="s">
        <v>183</v>
      </c>
      <c r="B14" s="17">
        <v>1</v>
      </c>
      <c r="C14" s="17"/>
      <c r="D14" s="17" t="s">
        <v>55</v>
      </c>
      <c r="E14" s="17" t="s">
        <v>184</v>
      </c>
      <c r="F14" s="18" t="s">
        <v>185</v>
      </c>
      <c r="G14" s="17">
        <v>948.99199999999996</v>
      </c>
      <c r="H14" s="17">
        <v>948.99199999999996</v>
      </c>
      <c r="I14" s="1" t="s">
        <v>15</v>
      </c>
      <c r="J14" s="17" t="s">
        <v>67</v>
      </c>
      <c r="K14" s="19">
        <v>41764</v>
      </c>
      <c r="L14" s="2">
        <f>597.326+181</f>
        <v>778.32600000000002</v>
      </c>
      <c r="M14" s="1"/>
      <c r="N14" s="2">
        <v>8</v>
      </c>
      <c r="O14" s="1" t="s">
        <v>101</v>
      </c>
    </row>
    <row r="15" spans="1:15" x14ac:dyDescent="0.25">
      <c r="A15" s="17" t="s">
        <v>26</v>
      </c>
      <c r="B15" s="2">
        <v>1</v>
      </c>
      <c r="C15" s="2"/>
      <c r="D15" s="2" t="s">
        <v>18</v>
      </c>
      <c r="E15" s="2" t="s">
        <v>11</v>
      </c>
      <c r="F15" s="2" t="s">
        <v>56</v>
      </c>
      <c r="G15" s="17">
        <v>507.262</v>
      </c>
      <c r="H15" s="2">
        <v>507.262</v>
      </c>
      <c r="I15" s="2" t="s">
        <v>19</v>
      </c>
      <c r="J15" s="17" t="s">
        <v>58</v>
      </c>
      <c r="K15" s="4">
        <v>41764</v>
      </c>
      <c r="L15" s="2">
        <f>505.399+3.222</f>
        <v>508.62099999999998</v>
      </c>
      <c r="M15" s="2"/>
      <c r="N15" s="2">
        <v>7</v>
      </c>
      <c r="O15" s="2" t="s">
        <v>102</v>
      </c>
    </row>
    <row r="16" spans="1:15" s="15" customFormat="1" x14ac:dyDescent="0.25">
      <c r="A16" s="12" t="s">
        <v>26</v>
      </c>
      <c r="B16" s="12">
        <v>1</v>
      </c>
      <c r="C16" s="12"/>
      <c r="D16" s="12" t="s">
        <v>18</v>
      </c>
      <c r="E16" s="12" t="s">
        <v>11</v>
      </c>
      <c r="F16" s="12" t="s">
        <v>57</v>
      </c>
      <c r="G16" s="25">
        <v>797.12599999999998</v>
      </c>
      <c r="H16" s="12">
        <v>797.12599999999998</v>
      </c>
      <c r="I16" s="12" t="s">
        <v>19</v>
      </c>
      <c r="J16" s="25" t="s">
        <v>58</v>
      </c>
      <c r="K16" s="13">
        <v>41764</v>
      </c>
      <c r="L16" s="2">
        <f>538.601+243+2.297+10.723</f>
        <v>794.62099999999998</v>
      </c>
      <c r="M16" s="12"/>
      <c r="N16" s="12">
        <v>11</v>
      </c>
      <c r="O16" s="12" t="s">
        <v>103</v>
      </c>
    </row>
    <row r="17" spans="1:15" x14ac:dyDescent="0.25">
      <c r="A17" s="18" t="s">
        <v>68</v>
      </c>
      <c r="B17" s="1" t="s">
        <v>69</v>
      </c>
      <c r="C17" s="1"/>
      <c r="D17" s="2" t="s">
        <v>23</v>
      </c>
      <c r="E17" s="2" t="s">
        <v>11</v>
      </c>
      <c r="F17" s="1" t="s">
        <v>66</v>
      </c>
      <c r="G17" s="17">
        <v>96.481999999999999</v>
      </c>
      <c r="H17" s="2" t="s">
        <v>112</v>
      </c>
      <c r="I17" s="1" t="s">
        <v>70</v>
      </c>
      <c r="J17" s="18" t="s">
        <v>71</v>
      </c>
      <c r="K17" s="4">
        <v>41764</v>
      </c>
      <c r="L17" s="2">
        <f>79.577+2.754</f>
        <v>82.331000000000003</v>
      </c>
      <c r="M17" s="1"/>
      <c r="N17" s="1" t="s">
        <v>72</v>
      </c>
      <c r="O17" s="1" t="s">
        <v>104</v>
      </c>
    </row>
    <row r="18" spans="1:15" ht="31.5" x14ac:dyDescent="0.25">
      <c r="A18" s="18" t="s">
        <v>107</v>
      </c>
      <c r="B18" s="1" t="s">
        <v>98</v>
      </c>
      <c r="C18" s="1"/>
      <c r="D18" s="1" t="s">
        <v>85</v>
      </c>
      <c r="E18" s="2" t="s">
        <v>11</v>
      </c>
      <c r="F18" s="1" t="s">
        <v>75</v>
      </c>
      <c r="G18" s="17">
        <v>49.313000000000002</v>
      </c>
      <c r="H18" s="2" t="s">
        <v>115</v>
      </c>
      <c r="I18" s="1" t="s">
        <v>77</v>
      </c>
      <c r="J18" s="32" t="s">
        <v>78</v>
      </c>
      <c r="K18" s="4">
        <v>41766</v>
      </c>
      <c r="L18" s="2">
        <f>48.044+1.457</f>
        <v>49.500999999999998</v>
      </c>
      <c r="M18" s="1"/>
      <c r="N18" s="1" t="s">
        <v>83</v>
      </c>
      <c r="O18" s="1" t="s">
        <v>105</v>
      </c>
    </row>
    <row r="19" spans="1:15" ht="31.5" x14ac:dyDescent="0.25">
      <c r="A19" s="18" t="s">
        <v>107</v>
      </c>
      <c r="B19" s="1" t="s">
        <v>98</v>
      </c>
      <c r="C19" s="1"/>
      <c r="D19" s="1" t="s">
        <v>74</v>
      </c>
      <c r="E19" s="2" t="s">
        <v>11</v>
      </c>
      <c r="F19" s="1" t="s">
        <v>76</v>
      </c>
      <c r="G19" s="17">
        <v>29.542000000000002</v>
      </c>
      <c r="H19" s="2" t="s">
        <v>114</v>
      </c>
      <c r="I19" s="1" t="s">
        <v>77</v>
      </c>
      <c r="J19" s="32" t="s">
        <v>78</v>
      </c>
      <c r="K19" s="4">
        <v>41766</v>
      </c>
      <c r="L19" s="2">
        <v>27.376999999999999</v>
      </c>
      <c r="M19" s="1"/>
      <c r="N19" s="1" t="s">
        <v>82</v>
      </c>
      <c r="O19" s="1" t="s">
        <v>187</v>
      </c>
    </row>
    <row r="20" spans="1:15" ht="31.5" x14ac:dyDescent="0.25">
      <c r="A20" s="18" t="s">
        <v>108</v>
      </c>
      <c r="B20" s="1" t="s">
        <v>98</v>
      </c>
      <c r="C20" s="1"/>
      <c r="D20" s="1" t="s">
        <v>80</v>
      </c>
      <c r="E20" s="2" t="s">
        <v>11</v>
      </c>
      <c r="F20" s="1" t="s">
        <v>79</v>
      </c>
      <c r="G20" s="17">
        <v>93.533000000000001</v>
      </c>
      <c r="H20" s="2" t="s">
        <v>113</v>
      </c>
      <c r="I20" s="1" t="s">
        <v>77</v>
      </c>
      <c r="J20" s="32" t="s">
        <v>78</v>
      </c>
      <c r="K20" s="4">
        <v>41766</v>
      </c>
      <c r="L20" s="2">
        <f>84+0.676</f>
        <v>84.676000000000002</v>
      </c>
      <c r="M20" s="1"/>
      <c r="N20" s="1" t="s">
        <v>81</v>
      </c>
      <c r="O20" s="1" t="s">
        <v>106</v>
      </c>
    </row>
    <row r="21" spans="1:15" x14ac:dyDescent="0.25">
      <c r="A21" s="17" t="s">
        <v>143</v>
      </c>
      <c r="B21" s="2">
        <v>1</v>
      </c>
      <c r="C21" s="2"/>
      <c r="D21" s="2" t="s">
        <v>90</v>
      </c>
      <c r="E21" s="2" t="s">
        <v>30</v>
      </c>
      <c r="F21" s="2" t="s">
        <v>93</v>
      </c>
      <c r="G21" s="17">
        <v>507.262</v>
      </c>
      <c r="H21" s="2">
        <f>72466*N21/1000</f>
        <v>507.262</v>
      </c>
      <c r="I21" s="2" t="s">
        <v>88</v>
      </c>
      <c r="J21" s="17" t="s">
        <v>362</v>
      </c>
      <c r="K21" s="4">
        <v>41750</v>
      </c>
      <c r="L21" s="2" t="s">
        <v>497</v>
      </c>
      <c r="M21" s="2"/>
      <c r="N21" s="2">
        <v>7</v>
      </c>
      <c r="O21" s="2" t="s">
        <v>91</v>
      </c>
    </row>
    <row r="22" spans="1:15" x14ac:dyDescent="0.25">
      <c r="A22" s="17" t="s">
        <v>144</v>
      </c>
      <c r="B22" s="2">
        <v>1</v>
      </c>
      <c r="C22" s="2"/>
      <c r="D22" s="2" t="s">
        <v>90</v>
      </c>
      <c r="E22" s="2" t="s">
        <v>30</v>
      </c>
      <c r="F22" s="2" t="s">
        <v>94</v>
      </c>
      <c r="G22" s="17">
        <v>217.398</v>
      </c>
      <c r="H22" s="2">
        <f>72466*N22/1000</f>
        <v>217.398</v>
      </c>
      <c r="I22" s="2" t="s">
        <v>88</v>
      </c>
      <c r="J22" s="17" t="s">
        <v>363</v>
      </c>
      <c r="K22" s="4">
        <v>41750</v>
      </c>
      <c r="L22" s="2" t="s">
        <v>195</v>
      </c>
      <c r="M22" s="2"/>
      <c r="N22" s="2">
        <v>3</v>
      </c>
      <c r="O22" s="2" t="s">
        <v>91</v>
      </c>
    </row>
    <row r="23" spans="1:15" x14ac:dyDescent="0.25">
      <c r="A23" s="17" t="s">
        <v>145</v>
      </c>
      <c r="B23" s="2">
        <v>1</v>
      </c>
      <c r="C23" s="2"/>
      <c r="D23" s="2" t="s">
        <v>90</v>
      </c>
      <c r="E23" s="2" t="s">
        <v>30</v>
      </c>
      <c r="F23" s="2" t="s">
        <v>95</v>
      </c>
      <c r="G23" s="17">
        <v>869.59199999999998</v>
      </c>
      <c r="H23" s="2">
        <f>72466*N23/1000</f>
        <v>869.59199999999998</v>
      </c>
      <c r="I23" s="2" t="s">
        <v>88</v>
      </c>
      <c r="J23" s="17" t="s">
        <v>92</v>
      </c>
      <c r="K23" s="4">
        <v>41750</v>
      </c>
      <c r="L23" s="2" t="s">
        <v>195</v>
      </c>
      <c r="M23" s="2"/>
      <c r="N23" s="2">
        <v>12</v>
      </c>
      <c r="O23" s="2" t="s">
        <v>96</v>
      </c>
    </row>
    <row r="24" spans="1:15" x14ac:dyDescent="0.25">
      <c r="A24" s="17" t="s">
        <v>31</v>
      </c>
      <c r="B24" s="2">
        <v>1</v>
      </c>
      <c r="C24" s="2"/>
      <c r="D24" s="2" t="s">
        <v>90</v>
      </c>
      <c r="E24" s="2" t="s">
        <v>30</v>
      </c>
      <c r="F24" s="2" t="s">
        <v>87</v>
      </c>
      <c r="G24" s="17">
        <v>1231.922</v>
      </c>
      <c r="H24" s="2">
        <f>72466*N24/1000</f>
        <v>1231.922</v>
      </c>
      <c r="I24" s="2" t="s">
        <v>33</v>
      </c>
      <c r="J24" s="28">
        <v>16418</v>
      </c>
      <c r="K24" s="4">
        <v>41757</v>
      </c>
      <c r="L24" s="2" t="s">
        <v>497</v>
      </c>
      <c r="M24" s="2"/>
      <c r="N24" s="2">
        <v>17</v>
      </c>
      <c r="O24" s="2" t="s">
        <v>32</v>
      </c>
    </row>
    <row r="25" spans="1:15" x14ac:dyDescent="0.25">
      <c r="A25" s="2" t="s">
        <v>84</v>
      </c>
      <c r="B25" s="2">
        <v>1</v>
      </c>
      <c r="C25" s="2"/>
      <c r="D25" s="2" t="s">
        <v>73</v>
      </c>
      <c r="E25" s="2" t="s">
        <v>30</v>
      </c>
      <c r="F25" s="2" t="s">
        <v>86</v>
      </c>
      <c r="G25" s="17">
        <v>394.19099999999997</v>
      </c>
      <c r="H25" s="2">
        <f>18771*N25/1000</f>
        <v>394.19099999999997</v>
      </c>
      <c r="I25" s="2" t="s">
        <v>33</v>
      </c>
      <c r="J25" s="17" t="s">
        <v>364</v>
      </c>
      <c r="K25" s="4">
        <v>41767</v>
      </c>
      <c r="L25" s="2" t="s">
        <v>497</v>
      </c>
      <c r="M25" s="2"/>
      <c r="N25" s="2">
        <v>21</v>
      </c>
      <c r="O25" s="2" t="s">
        <v>89</v>
      </c>
    </row>
    <row r="26" spans="1:15" ht="31.5" x14ac:dyDescent="0.25">
      <c r="A26" s="2" t="s">
        <v>188</v>
      </c>
      <c r="B26" s="2" t="s">
        <v>98</v>
      </c>
      <c r="C26" s="2"/>
      <c r="D26" s="2" t="s">
        <v>74</v>
      </c>
      <c r="E26" s="2" t="s">
        <v>11</v>
      </c>
      <c r="F26" s="2" t="s">
        <v>116</v>
      </c>
      <c r="G26" s="17">
        <v>37.542000000000002</v>
      </c>
      <c r="H26" s="2" t="s">
        <v>117</v>
      </c>
      <c r="I26" s="2" t="s">
        <v>77</v>
      </c>
      <c r="J26" s="28" t="s">
        <v>365</v>
      </c>
      <c r="K26" s="4">
        <v>41772</v>
      </c>
      <c r="L26" s="2">
        <f>35.663+1.288</f>
        <v>36.950999999999993</v>
      </c>
      <c r="M26" s="2"/>
      <c r="N26" s="2" t="s">
        <v>118</v>
      </c>
      <c r="O26" s="2" t="s">
        <v>187</v>
      </c>
    </row>
    <row r="27" spans="1:15" x14ac:dyDescent="0.25">
      <c r="A27" s="52" t="s">
        <v>119</v>
      </c>
      <c r="B27" s="53">
        <v>1</v>
      </c>
      <c r="C27" s="54"/>
      <c r="D27" s="54" t="s">
        <v>120</v>
      </c>
      <c r="E27" s="53" t="s">
        <v>11</v>
      </c>
      <c r="F27" s="54" t="s">
        <v>121</v>
      </c>
      <c r="G27" s="55">
        <v>198.82900000000001</v>
      </c>
      <c r="H27" s="53">
        <v>198.82900000000001</v>
      </c>
      <c r="I27" s="54" t="s">
        <v>13</v>
      </c>
      <c r="J27" s="52" t="s">
        <v>122</v>
      </c>
      <c r="K27" s="56">
        <v>41772</v>
      </c>
      <c r="L27" s="2">
        <f>170+15.128</f>
        <v>185.12799999999999</v>
      </c>
      <c r="M27" s="54"/>
      <c r="N27" s="53">
        <v>1</v>
      </c>
      <c r="O27" s="53" t="s">
        <v>123</v>
      </c>
    </row>
    <row r="28" spans="1:15" x14ac:dyDescent="0.25">
      <c r="A28" s="18" t="s">
        <v>119</v>
      </c>
      <c r="B28" s="2">
        <v>1</v>
      </c>
      <c r="C28" s="1"/>
      <c r="D28" s="1" t="s">
        <v>120</v>
      </c>
      <c r="E28" s="2" t="s">
        <v>11</v>
      </c>
      <c r="F28" s="1" t="s">
        <v>124</v>
      </c>
      <c r="G28" s="17">
        <v>198.82900000000001</v>
      </c>
      <c r="H28" s="2">
        <v>198.82900000000001</v>
      </c>
      <c r="I28" s="1" t="s">
        <v>13</v>
      </c>
      <c r="J28" s="18" t="s">
        <v>122</v>
      </c>
      <c r="K28" s="4">
        <v>41772</v>
      </c>
      <c r="L28" s="2">
        <f>180+11.671</f>
        <v>191.67099999999999</v>
      </c>
      <c r="M28" s="1"/>
      <c r="N28" s="2">
        <v>1</v>
      </c>
      <c r="O28" s="2" t="s">
        <v>125</v>
      </c>
    </row>
    <row r="29" spans="1:15" x14ac:dyDescent="0.25">
      <c r="A29" s="18" t="s">
        <v>126</v>
      </c>
      <c r="B29" s="11">
        <v>2</v>
      </c>
      <c r="C29" s="1"/>
      <c r="D29" s="1" t="s">
        <v>127</v>
      </c>
      <c r="E29" s="17" t="s">
        <v>266</v>
      </c>
      <c r="F29" s="18" t="s">
        <v>269</v>
      </c>
      <c r="G29" s="17">
        <v>693.548</v>
      </c>
      <c r="H29" s="17">
        <v>1387.096</v>
      </c>
      <c r="I29" s="18" t="s">
        <v>15</v>
      </c>
      <c r="J29" s="18" t="s">
        <v>270</v>
      </c>
      <c r="K29" s="19">
        <v>41772</v>
      </c>
      <c r="L29" s="2">
        <f>108.69+240+240</f>
        <v>588.69000000000005</v>
      </c>
      <c r="M29" s="18"/>
      <c r="N29" s="17">
        <v>8</v>
      </c>
      <c r="O29" s="16" t="s">
        <v>271</v>
      </c>
    </row>
    <row r="30" spans="1:15" x14ac:dyDescent="0.25">
      <c r="A30" s="2" t="s">
        <v>189</v>
      </c>
      <c r="B30" s="2">
        <v>1</v>
      </c>
      <c r="C30" s="2"/>
      <c r="D30" s="2" t="s">
        <v>73</v>
      </c>
      <c r="E30" s="2" t="s">
        <v>30</v>
      </c>
      <c r="F30" s="2" t="s">
        <v>128</v>
      </c>
      <c r="G30" s="17">
        <v>450.50400000000002</v>
      </c>
      <c r="H30" s="2">
        <f>18771*N30/1000</f>
        <v>450.50400000000002</v>
      </c>
      <c r="I30" s="2" t="s">
        <v>33</v>
      </c>
      <c r="J30" s="17" t="s">
        <v>130</v>
      </c>
      <c r="K30" s="4">
        <v>41774</v>
      </c>
      <c r="L30" s="2" t="s">
        <v>497</v>
      </c>
      <c r="M30" s="2"/>
      <c r="N30" s="2">
        <v>24</v>
      </c>
      <c r="O30" s="2" t="s">
        <v>129</v>
      </c>
    </row>
    <row r="31" spans="1:15" x14ac:dyDescent="0.25">
      <c r="A31" s="2" t="s">
        <v>135</v>
      </c>
      <c r="B31" s="2">
        <v>1</v>
      </c>
      <c r="C31" s="2"/>
      <c r="D31" s="2" t="s">
        <v>90</v>
      </c>
      <c r="E31" s="2" t="s">
        <v>30</v>
      </c>
      <c r="F31" s="2" t="s">
        <v>131</v>
      </c>
      <c r="G31" s="17">
        <v>1739.184</v>
      </c>
      <c r="H31" s="2">
        <f t="shared" ref="H31:H36" si="0">72466*N31/1000</f>
        <v>1739.184</v>
      </c>
      <c r="I31" s="2" t="s">
        <v>33</v>
      </c>
      <c r="J31" s="28">
        <v>16420</v>
      </c>
      <c r="K31" s="4">
        <v>41774</v>
      </c>
      <c r="L31" s="2" t="s">
        <v>497</v>
      </c>
      <c r="M31" s="2"/>
      <c r="N31" s="2">
        <v>24</v>
      </c>
      <c r="O31" s="2" t="s">
        <v>544</v>
      </c>
    </row>
    <row r="32" spans="1:15" x14ac:dyDescent="0.25">
      <c r="A32" s="2" t="s">
        <v>136</v>
      </c>
      <c r="B32" s="2">
        <v>1</v>
      </c>
      <c r="C32" s="2"/>
      <c r="D32" s="2" t="s">
        <v>90</v>
      </c>
      <c r="E32" s="2" t="s">
        <v>30</v>
      </c>
      <c r="F32" s="2" t="s">
        <v>132</v>
      </c>
      <c r="G32" s="17">
        <v>289.86399999999998</v>
      </c>
      <c r="H32" s="2">
        <f t="shared" si="0"/>
        <v>289.86399999999998</v>
      </c>
      <c r="I32" s="2" t="s">
        <v>33</v>
      </c>
      <c r="J32" s="17" t="s">
        <v>137</v>
      </c>
      <c r="K32" s="4">
        <v>41774</v>
      </c>
      <c r="L32" s="2" t="s">
        <v>497</v>
      </c>
      <c r="M32" s="2"/>
      <c r="N32" s="2">
        <v>4</v>
      </c>
      <c r="O32" s="2" t="s">
        <v>138</v>
      </c>
    </row>
    <row r="33" spans="1:15" x14ac:dyDescent="0.25">
      <c r="A33" s="2" t="s">
        <v>136</v>
      </c>
      <c r="B33" s="2">
        <v>1</v>
      </c>
      <c r="C33" s="2"/>
      <c r="D33" s="2" t="s">
        <v>18</v>
      </c>
      <c r="E33" s="2" t="s">
        <v>30</v>
      </c>
      <c r="F33" s="2" t="s">
        <v>133</v>
      </c>
      <c r="G33" s="17">
        <v>434.79599999999999</v>
      </c>
      <c r="H33" s="2">
        <f t="shared" si="0"/>
        <v>434.79599999999999</v>
      </c>
      <c r="I33" s="2" t="s">
        <v>33</v>
      </c>
      <c r="J33" s="17" t="s">
        <v>141</v>
      </c>
      <c r="K33" s="4">
        <v>41774</v>
      </c>
      <c r="L33" s="2" t="s">
        <v>497</v>
      </c>
      <c r="M33" s="2"/>
      <c r="N33" s="2">
        <v>6</v>
      </c>
      <c r="O33" s="2" t="s">
        <v>148</v>
      </c>
    </row>
    <row r="34" spans="1:15" x14ac:dyDescent="0.25">
      <c r="A34" s="2" t="s">
        <v>136</v>
      </c>
      <c r="B34" s="2">
        <v>1</v>
      </c>
      <c r="C34" s="2"/>
      <c r="D34" s="2" t="s">
        <v>90</v>
      </c>
      <c r="E34" s="2" t="s">
        <v>30</v>
      </c>
      <c r="F34" s="2" t="s">
        <v>134</v>
      </c>
      <c r="G34" s="17">
        <v>1739.184</v>
      </c>
      <c r="H34" s="2">
        <f t="shared" si="0"/>
        <v>1739.184</v>
      </c>
      <c r="I34" s="2" t="s">
        <v>33</v>
      </c>
      <c r="J34" s="17" t="s">
        <v>137</v>
      </c>
      <c r="K34" s="4">
        <v>41774</v>
      </c>
      <c r="L34" s="2" t="s">
        <v>523</v>
      </c>
      <c r="M34" s="2"/>
      <c r="N34" s="2">
        <v>24</v>
      </c>
      <c r="O34" s="2" t="s">
        <v>545</v>
      </c>
    </row>
    <row r="35" spans="1:15" x14ac:dyDescent="0.25">
      <c r="A35" s="2" t="s">
        <v>136</v>
      </c>
      <c r="B35" s="2">
        <v>1</v>
      </c>
      <c r="C35" s="2"/>
      <c r="D35" s="2" t="s">
        <v>90</v>
      </c>
      <c r="E35" s="2" t="s">
        <v>30</v>
      </c>
      <c r="F35" s="2" t="s">
        <v>140</v>
      </c>
      <c r="G35" s="17">
        <v>434.79599999999999</v>
      </c>
      <c r="H35" s="2">
        <f t="shared" si="0"/>
        <v>434.79599999999999</v>
      </c>
      <c r="I35" s="2" t="s">
        <v>33</v>
      </c>
      <c r="J35" s="28" t="s">
        <v>142</v>
      </c>
      <c r="K35" s="4">
        <v>41757</v>
      </c>
      <c r="L35" s="2" t="s">
        <v>524</v>
      </c>
      <c r="M35" s="2"/>
      <c r="N35" s="2">
        <v>6</v>
      </c>
      <c r="O35" s="2" t="s">
        <v>546</v>
      </c>
    </row>
    <row r="36" spans="1:15" x14ac:dyDescent="0.25">
      <c r="A36" s="2" t="s">
        <v>147</v>
      </c>
      <c r="B36" s="2">
        <v>1</v>
      </c>
      <c r="C36" s="2"/>
      <c r="D36" s="2" t="s">
        <v>18</v>
      </c>
      <c r="E36" s="2" t="s">
        <v>30</v>
      </c>
      <c r="F36" s="2" t="s">
        <v>146</v>
      </c>
      <c r="G36" s="17">
        <v>1014.524</v>
      </c>
      <c r="H36" s="2">
        <f t="shared" si="0"/>
        <v>1014.524</v>
      </c>
      <c r="I36" s="2" t="s">
        <v>33</v>
      </c>
      <c r="J36" s="17" t="s">
        <v>92</v>
      </c>
      <c r="K36" s="4">
        <v>41774</v>
      </c>
      <c r="L36" s="2" t="s">
        <v>497</v>
      </c>
      <c r="M36" s="2"/>
      <c r="N36" s="2">
        <v>14</v>
      </c>
      <c r="O36" s="2" t="s">
        <v>139</v>
      </c>
    </row>
    <row r="37" spans="1:15" s="44" customFormat="1" x14ac:dyDescent="0.25">
      <c r="A37" s="41" t="s">
        <v>40</v>
      </c>
      <c r="B37" s="41" t="s">
        <v>28</v>
      </c>
      <c r="C37" s="41"/>
      <c r="D37" s="11" t="s">
        <v>407</v>
      </c>
      <c r="E37" s="41" t="s">
        <v>11</v>
      </c>
      <c r="F37" s="41" t="s">
        <v>151</v>
      </c>
      <c r="G37" s="41">
        <v>5.55</v>
      </c>
      <c r="H37" s="41" t="s">
        <v>414</v>
      </c>
      <c r="I37" s="41" t="s">
        <v>41</v>
      </c>
      <c r="J37" s="41">
        <v>321422</v>
      </c>
      <c r="K37" s="42">
        <v>41787</v>
      </c>
      <c r="L37" s="2" t="s">
        <v>415</v>
      </c>
      <c r="M37" s="41"/>
      <c r="N37" s="41" t="s">
        <v>416</v>
      </c>
      <c r="O37" s="41" t="s">
        <v>155</v>
      </c>
    </row>
    <row r="38" spans="1:15" x14ac:dyDescent="0.25">
      <c r="A38" s="12" t="s">
        <v>150</v>
      </c>
      <c r="B38" s="12" t="s">
        <v>69</v>
      </c>
      <c r="C38" s="12"/>
      <c r="D38" s="2" t="s">
        <v>23</v>
      </c>
      <c r="E38" s="12" t="s">
        <v>11</v>
      </c>
      <c r="F38" s="12" t="s">
        <v>152</v>
      </c>
      <c r="G38" s="25">
        <v>119.384</v>
      </c>
      <c r="H38" s="12" t="s">
        <v>157</v>
      </c>
      <c r="I38" s="12" t="s">
        <v>156</v>
      </c>
      <c r="J38" s="25" t="s">
        <v>366</v>
      </c>
      <c r="K38" s="13">
        <v>41787</v>
      </c>
      <c r="L38" s="2">
        <f>45.246+69</f>
        <v>114.24600000000001</v>
      </c>
      <c r="M38" s="12"/>
      <c r="N38" s="12" t="s">
        <v>158</v>
      </c>
      <c r="O38" s="12" t="s">
        <v>159</v>
      </c>
    </row>
    <row r="39" spans="1:15" x14ac:dyDescent="0.25">
      <c r="A39" s="12" t="s">
        <v>150</v>
      </c>
      <c r="B39" s="12" t="s">
        <v>69</v>
      </c>
      <c r="C39" s="12"/>
      <c r="D39" s="2" t="s">
        <v>23</v>
      </c>
      <c r="E39" s="12" t="s">
        <v>11</v>
      </c>
      <c r="F39" s="12" t="s">
        <v>153</v>
      </c>
      <c r="G39" s="25">
        <v>116.794</v>
      </c>
      <c r="H39" s="12" t="s">
        <v>160</v>
      </c>
      <c r="I39" s="12" t="s">
        <v>156</v>
      </c>
      <c r="J39" s="25" t="s">
        <v>366</v>
      </c>
      <c r="K39" s="13">
        <v>41787</v>
      </c>
      <c r="L39" s="2">
        <f>111</f>
        <v>111</v>
      </c>
      <c r="M39" s="12"/>
      <c r="N39" s="12" t="s">
        <v>161</v>
      </c>
      <c r="O39" s="12" t="s">
        <v>162</v>
      </c>
    </row>
    <row r="40" spans="1:15" x14ac:dyDescent="0.25">
      <c r="A40" s="12" t="s">
        <v>149</v>
      </c>
      <c r="B40" s="12" t="s">
        <v>28</v>
      </c>
      <c r="C40" s="12"/>
      <c r="D40" s="2" t="s">
        <v>23</v>
      </c>
      <c r="E40" s="12" t="s">
        <v>11</v>
      </c>
      <c r="F40" s="12" t="s">
        <v>154</v>
      </c>
      <c r="G40" s="25">
        <v>72.438000000000002</v>
      </c>
      <c r="H40" s="12" t="s">
        <v>163</v>
      </c>
      <c r="I40" s="12" t="s">
        <v>41</v>
      </c>
      <c r="J40" s="25">
        <v>321422</v>
      </c>
      <c r="K40" s="13">
        <v>41787</v>
      </c>
      <c r="L40" s="2">
        <f>71.17</f>
        <v>71.17</v>
      </c>
      <c r="M40" s="12"/>
      <c r="N40" s="12" t="s">
        <v>164</v>
      </c>
      <c r="O40" s="12" t="s">
        <v>165</v>
      </c>
    </row>
    <row r="41" spans="1:15" x14ac:dyDescent="0.25">
      <c r="A41" s="12" t="s">
        <v>39</v>
      </c>
      <c r="B41" s="12" t="s">
        <v>27</v>
      </c>
      <c r="C41" s="12"/>
      <c r="D41" s="12" t="s">
        <v>24</v>
      </c>
      <c r="E41" s="12" t="s">
        <v>11</v>
      </c>
      <c r="F41" s="12" t="s">
        <v>166</v>
      </c>
      <c r="G41" s="25">
        <v>62.19</v>
      </c>
      <c r="H41" s="12" t="s">
        <v>281</v>
      </c>
      <c r="I41" s="12" t="s">
        <v>22</v>
      </c>
      <c r="J41" s="25">
        <v>3422</v>
      </c>
      <c r="K41" s="13">
        <v>41787</v>
      </c>
      <c r="L41" s="2">
        <f>56.12</f>
        <v>56.12</v>
      </c>
      <c r="M41" s="12"/>
      <c r="N41" s="12" t="s">
        <v>172</v>
      </c>
      <c r="O41" s="12" t="s">
        <v>280</v>
      </c>
    </row>
    <row r="42" spans="1:15" x14ac:dyDescent="0.25">
      <c r="A42" s="12" t="s">
        <v>39</v>
      </c>
      <c r="B42" s="12" t="s">
        <v>27</v>
      </c>
      <c r="C42" s="12"/>
      <c r="D42" s="12" t="s">
        <v>24</v>
      </c>
      <c r="E42" s="12" t="s">
        <v>11</v>
      </c>
      <c r="F42" s="12" t="s">
        <v>167</v>
      </c>
      <c r="G42" s="25">
        <v>51.73</v>
      </c>
      <c r="H42" s="12" t="s">
        <v>182</v>
      </c>
      <c r="I42" s="12" t="s">
        <v>22</v>
      </c>
      <c r="J42" s="25">
        <v>3422</v>
      </c>
      <c r="K42" s="13">
        <v>41787</v>
      </c>
      <c r="L42" s="2">
        <f>42.509+1.768</f>
        <v>44.277000000000001</v>
      </c>
      <c r="M42" s="12"/>
      <c r="N42" s="12" t="s">
        <v>173</v>
      </c>
      <c r="O42" s="12" t="s">
        <v>280</v>
      </c>
    </row>
    <row r="43" spans="1:15" x14ac:dyDescent="0.25">
      <c r="A43" s="12" t="s">
        <v>39</v>
      </c>
      <c r="B43" s="12" t="s">
        <v>27</v>
      </c>
      <c r="C43" s="12"/>
      <c r="D43" s="12" t="s">
        <v>24</v>
      </c>
      <c r="E43" s="12" t="s">
        <v>11</v>
      </c>
      <c r="F43" s="12" t="s">
        <v>168</v>
      </c>
      <c r="G43" s="25">
        <v>124.386</v>
      </c>
      <c r="H43" s="12" t="s">
        <v>174</v>
      </c>
      <c r="I43" s="12" t="s">
        <v>22</v>
      </c>
      <c r="J43" s="25">
        <v>3422</v>
      </c>
      <c r="K43" s="13">
        <v>41787</v>
      </c>
      <c r="L43" s="2">
        <f>120+3.632+0.88</f>
        <v>124.512</v>
      </c>
      <c r="M43" s="12"/>
      <c r="N43" s="12" t="s">
        <v>493</v>
      </c>
      <c r="O43" s="12" t="s">
        <v>377</v>
      </c>
    </row>
    <row r="44" spans="1:15" ht="31.5" x14ac:dyDescent="0.25">
      <c r="A44" s="12" t="s">
        <v>108</v>
      </c>
      <c r="B44" s="12" t="s">
        <v>98</v>
      </c>
      <c r="C44" s="12"/>
      <c r="D44" s="1" t="s">
        <v>80</v>
      </c>
      <c r="E44" s="12" t="s">
        <v>11</v>
      </c>
      <c r="F44" s="12" t="s">
        <v>169</v>
      </c>
      <c r="G44" s="25">
        <v>40.305999999999997</v>
      </c>
      <c r="H44" s="12" t="s">
        <v>175</v>
      </c>
      <c r="I44" s="12" t="s">
        <v>176</v>
      </c>
      <c r="J44" s="33" t="s">
        <v>367</v>
      </c>
      <c r="K44" s="13">
        <v>41787</v>
      </c>
      <c r="L44" s="2">
        <f>38.642+0.753</f>
        <v>39.395000000000003</v>
      </c>
      <c r="M44" s="12"/>
      <c r="N44" s="12" t="s">
        <v>177</v>
      </c>
      <c r="O44" s="12" t="s">
        <v>178</v>
      </c>
    </row>
    <row r="45" spans="1:15" ht="31.5" x14ac:dyDescent="0.25">
      <c r="A45" s="12" t="s">
        <v>108</v>
      </c>
      <c r="B45" s="12" t="s">
        <v>98</v>
      </c>
      <c r="C45" s="12"/>
      <c r="D45" s="1" t="s">
        <v>80</v>
      </c>
      <c r="E45" s="12" t="s">
        <v>11</v>
      </c>
      <c r="F45" s="12" t="s">
        <v>170</v>
      </c>
      <c r="G45" s="25">
        <v>60.457999999999998</v>
      </c>
      <c r="H45" s="12" t="s">
        <v>179</v>
      </c>
      <c r="I45" s="12" t="s">
        <v>176</v>
      </c>
      <c r="J45" s="33" t="s">
        <v>368</v>
      </c>
      <c r="K45" s="13">
        <v>41787</v>
      </c>
      <c r="L45" s="2">
        <f>60.458+2.224+1.655</f>
        <v>64.337000000000003</v>
      </c>
      <c r="M45" s="12"/>
      <c r="N45" s="12" t="s">
        <v>180</v>
      </c>
      <c r="O45" s="12" t="s">
        <v>181</v>
      </c>
    </row>
    <row r="46" spans="1:15" x14ac:dyDescent="0.25">
      <c r="A46" s="12" t="s">
        <v>26</v>
      </c>
      <c r="B46" s="12">
        <v>1</v>
      </c>
      <c r="C46" s="12"/>
      <c r="D46" s="2" t="s">
        <v>18</v>
      </c>
      <c r="E46" s="12" t="s">
        <v>11</v>
      </c>
      <c r="F46" s="12" t="s">
        <v>190</v>
      </c>
      <c r="G46" s="25">
        <v>1666.7180000000001</v>
      </c>
      <c r="H46" s="12">
        <v>1666.7180000000001</v>
      </c>
      <c r="I46" s="12" t="s">
        <v>19</v>
      </c>
      <c r="J46" s="25" t="s">
        <v>369</v>
      </c>
      <c r="K46" s="13">
        <v>41793</v>
      </c>
      <c r="L46" s="2">
        <f>1571.087</f>
        <v>1571.087</v>
      </c>
      <c r="M46" s="12"/>
      <c r="N46" s="12">
        <v>23</v>
      </c>
      <c r="O46" s="12" t="s">
        <v>192</v>
      </c>
    </row>
    <row r="47" spans="1:15" x14ac:dyDescent="0.25">
      <c r="A47" s="12" t="s">
        <v>25</v>
      </c>
      <c r="B47" s="12">
        <v>1</v>
      </c>
      <c r="C47" s="12"/>
      <c r="D47" s="17" t="s">
        <v>36</v>
      </c>
      <c r="E47" s="12" t="s">
        <v>11</v>
      </c>
      <c r="F47" s="12" t="s">
        <v>191</v>
      </c>
      <c r="G47" s="25">
        <v>2846.9760000000001</v>
      </c>
      <c r="H47" s="12">
        <v>2846.9760000000001</v>
      </c>
      <c r="I47" s="12" t="s">
        <v>13</v>
      </c>
      <c r="J47" s="25" t="s">
        <v>47</v>
      </c>
      <c r="K47" s="13">
        <v>41793</v>
      </c>
      <c r="L47" s="51" t="s">
        <v>577</v>
      </c>
      <c r="M47" s="12"/>
      <c r="N47" s="12">
        <v>24</v>
      </c>
      <c r="O47" s="12" t="s">
        <v>193</v>
      </c>
    </row>
    <row r="48" spans="1:15" s="30" customFormat="1" x14ac:dyDescent="0.25">
      <c r="A48" s="17" t="s">
        <v>265</v>
      </c>
      <c r="B48" s="12">
        <v>1</v>
      </c>
      <c r="C48" s="29"/>
      <c r="D48" s="17" t="s">
        <v>279</v>
      </c>
      <c r="E48" s="17" t="s">
        <v>266</v>
      </c>
      <c r="F48" s="12" t="s">
        <v>548</v>
      </c>
      <c r="G48" s="17">
        <v>29.577999999999999</v>
      </c>
      <c r="H48" s="17">
        <v>29.577999999999999</v>
      </c>
      <c r="I48" s="17" t="s">
        <v>267</v>
      </c>
      <c r="J48" s="17" t="s">
        <v>370</v>
      </c>
      <c r="K48" s="26">
        <v>41795</v>
      </c>
      <c r="L48" s="2" t="s">
        <v>549</v>
      </c>
      <c r="M48" s="17"/>
      <c r="N48" s="17">
        <v>1</v>
      </c>
      <c r="O48" s="17" t="s">
        <v>268</v>
      </c>
    </row>
    <row r="49" spans="1:15" s="44" customFormat="1" x14ac:dyDescent="0.25">
      <c r="A49" s="11" t="s">
        <v>183</v>
      </c>
      <c r="B49" s="11">
        <v>1</v>
      </c>
      <c r="C49" s="11"/>
      <c r="D49" s="11" t="s">
        <v>55</v>
      </c>
      <c r="E49" s="11" t="s">
        <v>11</v>
      </c>
      <c r="F49" s="43" t="s">
        <v>283</v>
      </c>
      <c r="G49" s="11">
        <v>118.624</v>
      </c>
      <c r="H49" s="11">
        <v>118.624</v>
      </c>
      <c r="I49" s="43" t="s">
        <v>15</v>
      </c>
      <c r="J49" s="11" t="s">
        <v>67</v>
      </c>
      <c r="K49" s="45">
        <v>41795</v>
      </c>
      <c r="L49" s="51" t="s">
        <v>578</v>
      </c>
      <c r="M49" s="43"/>
      <c r="N49" s="11">
        <v>1</v>
      </c>
      <c r="O49" s="43" t="s">
        <v>417</v>
      </c>
    </row>
    <row r="50" spans="1:15" s="24" customFormat="1" x14ac:dyDescent="0.25">
      <c r="A50" s="17" t="s">
        <v>220</v>
      </c>
      <c r="B50" s="17">
        <v>1</v>
      </c>
      <c r="C50" s="17"/>
      <c r="D50" s="17" t="s">
        <v>55</v>
      </c>
      <c r="E50" s="17" t="s">
        <v>221</v>
      </c>
      <c r="F50" s="18" t="s">
        <v>224</v>
      </c>
      <c r="G50" s="17">
        <v>118.624</v>
      </c>
      <c r="H50" s="17">
        <v>118.624</v>
      </c>
      <c r="I50" s="18" t="s">
        <v>15</v>
      </c>
      <c r="J50" s="17" t="s">
        <v>67</v>
      </c>
      <c r="K50" s="19">
        <v>41795</v>
      </c>
      <c r="L50" s="2">
        <f>102.354</f>
        <v>102.354</v>
      </c>
      <c r="M50" s="18"/>
      <c r="N50" s="17">
        <v>1</v>
      </c>
      <c r="O50" s="18" t="s">
        <v>222</v>
      </c>
    </row>
    <row r="51" spans="1:15" s="24" customFormat="1" x14ac:dyDescent="0.25">
      <c r="A51" s="17" t="s">
        <v>196</v>
      </c>
      <c r="B51" s="17">
        <v>1</v>
      </c>
      <c r="C51" s="17"/>
      <c r="D51" s="2" t="s">
        <v>90</v>
      </c>
      <c r="E51" s="17" t="s">
        <v>225</v>
      </c>
      <c r="F51" s="17" t="s">
        <v>226</v>
      </c>
      <c r="G51" s="17">
        <v>144.93199999999999</v>
      </c>
      <c r="H51" s="17">
        <v>144.93199999999999</v>
      </c>
      <c r="I51" s="17" t="s">
        <v>223</v>
      </c>
      <c r="J51" s="17" t="s">
        <v>203</v>
      </c>
      <c r="K51" s="19">
        <v>41795</v>
      </c>
      <c r="L51" s="2" t="s">
        <v>553</v>
      </c>
      <c r="M51" s="17"/>
      <c r="N51" s="17">
        <v>2</v>
      </c>
      <c r="O51" s="2" t="s">
        <v>227</v>
      </c>
    </row>
    <row r="52" spans="1:15" x14ac:dyDescent="0.25">
      <c r="A52" s="2" t="s">
        <v>196</v>
      </c>
      <c r="B52" s="2">
        <v>1</v>
      </c>
      <c r="C52" s="2"/>
      <c r="D52" s="2" t="s">
        <v>90</v>
      </c>
      <c r="E52" s="2" t="s">
        <v>201</v>
      </c>
      <c r="F52" s="2" t="s">
        <v>197</v>
      </c>
      <c r="G52" s="17">
        <v>869.59199999999998</v>
      </c>
      <c r="H52" s="2">
        <v>869.59199999999998</v>
      </c>
      <c r="I52" s="2" t="s">
        <v>202</v>
      </c>
      <c r="J52" s="17" t="s">
        <v>203</v>
      </c>
      <c r="K52" s="19">
        <v>41795</v>
      </c>
      <c r="L52" s="2" t="s">
        <v>553</v>
      </c>
      <c r="M52" s="2"/>
      <c r="N52" s="2">
        <v>12</v>
      </c>
      <c r="O52" s="2" t="s">
        <v>498</v>
      </c>
    </row>
    <row r="53" spans="1:15" x14ac:dyDescent="0.25">
      <c r="A53" s="2" t="s">
        <v>196</v>
      </c>
      <c r="B53" s="2">
        <v>1</v>
      </c>
      <c r="C53" s="2"/>
      <c r="D53" s="2" t="s">
        <v>90</v>
      </c>
      <c r="E53" s="2" t="s">
        <v>201</v>
      </c>
      <c r="F53" s="2" t="s">
        <v>198</v>
      </c>
      <c r="G53" s="17">
        <v>724.66</v>
      </c>
      <c r="H53" s="2">
        <v>724.66</v>
      </c>
      <c r="I53" s="2" t="s">
        <v>202</v>
      </c>
      <c r="J53" s="17" t="s">
        <v>203</v>
      </c>
      <c r="K53" s="19">
        <v>41795</v>
      </c>
      <c r="L53" s="2" t="s">
        <v>553</v>
      </c>
      <c r="M53" s="2"/>
      <c r="N53" s="2">
        <v>10</v>
      </c>
      <c r="O53" s="2" t="s">
        <v>205</v>
      </c>
    </row>
    <row r="54" spans="1:15" x14ac:dyDescent="0.25">
      <c r="A54" s="2" t="s">
        <v>200</v>
      </c>
      <c r="B54" s="2">
        <v>1</v>
      </c>
      <c r="C54" s="2"/>
      <c r="D54" s="1" t="s">
        <v>276</v>
      </c>
      <c r="E54" s="2" t="s">
        <v>201</v>
      </c>
      <c r="F54" s="2" t="s">
        <v>199</v>
      </c>
      <c r="G54" s="17">
        <v>520.17600000000004</v>
      </c>
      <c r="H54" s="2">
        <v>520.17600000000004</v>
      </c>
      <c r="I54" s="2" t="s">
        <v>202</v>
      </c>
      <c r="J54" s="17" t="s">
        <v>204</v>
      </c>
      <c r="K54" s="19">
        <v>41795</v>
      </c>
      <c r="L54" s="2" t="s">
        <v>553</v>
      </c>
      <c r="M54" s="2"/>
      <c r="N54" s="2">
        <v>24</v>
      </c>
      <c r="O54" s="2" t="s">
        <v>206</v>
      </c>
    </row>
    <row r="55" spans="1:15" s="24" customFormat="1" x14ac:dyDescent="0.25">
      <c r="A55" s="17" t="s">
        <v>231</v>
      </c>
      <c r="B55" s="17">
        <v>1</v>
      </c>
      <c r="C55" s="18"/>
      <c r="D55" s="2" t="s">
        <v>90</v>
      </c>
      <c r="E55" s="17" t="s">
        <v>221</v>
      </c>
      <c r="F55" s="17" t="s">
        <v>232</v>
      </c>
      <c r="G55" s="25">
        <v>1666.7180000000001</v>
      </c>
      <c r="H55" s="25">
        <v>1666.7180000000001</v>
      </c>
      <c r="I55" s="25" t="s">
        <v>228</v>
      </c>
      <c r="J55" s="17" t="s">
        <v>229</v>
      </c>
      <c r="K55" s="26">
        <v>41800</v>
      </c>
      <c r="L55" s="2">
        <f>598.616+1055.67</f>
        <v>1654.2860000000001</v>
      </c>
      <c r="M55" s="17"/>
      <c r="N55" s="17">
        <v>23</v>
      </c>
      <c r="O55" s="27" t="s">
        <v>230</v>
      </c>
    </row>
    <row r="56" spans="1:15" s="24" customFormat="1" x14ac:dyDescent="0.25">
      <c r="A56" s="18" t="s">
        <v>220</v>
      </c>
      <c r="B56" s="17">
        <v>1</v>
      </c>
      <c r="C56" s="18"/>
      <c r="D56" s="1" t="s">
        <v>278</v>
      </c>
      <c r="E56" s="17" t="s">
        <v>221</v>
      </c>
      <c r="F56" s="17" t="s">
        <v>207</v>
      </c>
      <c r="G56" s="17">
        <v>1186.24</v>
      </c>
      <c r="H56" s="17">
        <v>1186.24</v>
      </c>
      <c r="I56" s="17" t="s">
        <v>233</v>
      </c>
      <c r="J56" s="17" t="s">
        <v>67</v>
      </c>
      <c r="K56" s="19">
        <v>41803</v>
      </c>
      <c r="L56" s="2">
        <f>1136.646</f>
        <v>1136.646</v>
      </c>
      <c r="M56" s="17"/>
      <c r="N56" s="17">
        <v>10</v>
      </c>
      <c r="O56" s="27" t="s">
        <v>234</v>
      </c>
    </row>
    <row r="57" spans="1:15" s="24" customFormat="1" x14ac:dyDescent="0.25">
      <c r="A57" s="18" t="s">
        <v>235</v>
      </c>
      <c r="B57" s="1" t="s">
        <v>290</v>
      </c>
      <c r="C57" s="18"/>
      <c r="D57" s="1" t="s">
        <v>277</v>
      </c>
      <c r="E57" s="17" t="s">
        <v>221</v>
      </c>
      <c r="F57" s="17" t="s">
        <v>246</v>
      </c>
      <c r="G57" s="17">
        <v>20.151</v>
      </c>
      <c r="H57" s="17" t="s">
        <v>236</v>
      </c>
      <c r="I57" s="17" t="s">
        <v>237</v>
      </c>
      <c r="J57" s="17">
        <v>42424</v>
      </c>
      <c r="K57" s="19">
        <v>41803</v>
      </c>
      <c r="L57" s="2">
        <f>7.59</f>
        <v>7.59</v>
      </c>
      <c r="M57" s="17"/>
      <c r="N57" s="17" t="s">
        <v>238</v>
      </c>
      <c r="O57" s="27" t="s">
        <v>239</v>
      </c>
    </row>
    <row r="58" spans="1:15" s="24" customFormat="1" ht="31.5" x14ac:dyDescent="0.25">
      <c r="A58" s="17" t="s">
        <v>244</v>
      </c>
      <c r="B58" s="2" t="s">
        <v>98</v>
      </c>
      <c r="C58" s="17"/>
      <c r="D58" s="2" t="s">
        <v>74</v>
      </c>
      <c r="E58" s="17" t="s">
        <v>221</v>
      </c>
      <c r="F58" s="17" t="s">
        <v>208</v>
      </c>
      <c r="G58" s="17">
        <v>131.39699999999999</v>
      </c>
      <c r="H58" s="17" t="s">
        <v>245</v>
      </c>
      <c r="I58" s="17" t="s">
        <v>241</v>
      </c>
      <c r="J58" s="28" t="s">
        <v>371</v>
      </c>
      <c r="K58" s="19">
        <v>41803</v>
      </c>
      <c r="L58" s="2">
        <f>148.543</f>
        <v>148.54300000000001</v>
      </c>
      <c r="M58" s="17"/>
      <c r="N58" s="17" t="s">
        <v>242</v>
      </c>
      <c r="O58" s="17" t="s">
        <v>243</v>
      </c>
    </row>
    <row r="59" spans="1:15" s="24" customFormat="1" x14ac:dyDescent="0.25">
      <c r="A59" s="1" t="s">
        <v>247</v>
      </c>
      <c r="B59" s="17">
        <v>2</v>
      </c>
      <c r="C59" s="18"/>
      <c r="D59" s="1" t="s">
        <v>127</v>
      </c>
      <c r="E59" s="55" t="s">
        <v>221</v>
      </c>
      <c r="F59" s="55" t="s">
        <v>209</v>
      </c>
      <c r="G59" s="55">
        <v>411.42950000000002</v>
      </c>
      <c r="H59" s="55">
        <v>822.85900000000004</v>
      </c>
      <c r="I59" s="55" t="s">
        <v>240</v>
      </c>
      <c r="J59" s="58" t="s">
        <v>248</v>
      </c>
      <c r="K59" s="57">
        <v>41803</v>
      </c>
      <c r="L59" s="2">
        <f>385.699</f>
        <v>385.69900000000001</v>
      </c>
      <c r="M59" s="55"/>
      <c r="N59" s="55">
        <v>4.4000000000000004</v>
      </c>
      <c r="O59" s="59" t="s">
        <v>249</v>
      </c>
    </row>
    <row r="60" spans="1:15" x14ac:dyDescent="0.25">
      <c r="A60" s="18" t="s">
        <v>289</v>
      </c>
      <c r="B60" s="17" t="s">
        <v>275</v>
      </c>
      <c r="C60" s="18"/>
      <c r="D60" s="25" t="s">
        <v>286</v>
      </c>
      <c r="E60" s="17" t="s">
        <v>287</v>
      </c>
      <c r="F60" s="17" t="s">
        <v>210</v>
      </c>
      <c r="G60" s="17">
        <v>62.192999999999998</v>
      </c>
      <c r="H60" s="17" t="s">
        <v>288</v>
      </c>
      <c r="I60" s="17" t="s">
        <v>284</v>
      </c>
      <c r="J60" s="17">
        <v>3424</v>
      </c>
      <c r="K60" s="19">
        <v>41803</v>
      </c>
      <c r="L60" s="2">
        <f>56.093</f>
        <v>56.093000000000004</v>
      </c>
      <c r="M60" s="17"/>
      <c r="N60" s="2" t="s">
        <v>494</v>
      </c>
      <c r="O60" s="31" t="s">
        <v>285</v>
      </c>
    </row>
    <row r="61" spans="1:15" x14ac:dyDescent="0.25">
      <c r="A61" s="23" t="s">
        <v>39</v>
      </c>
      <c r="B61" s="2" t="s">
        <v>275</v>
      </c>
      <c r="C61" s="1"/>
      <c r="D61" s="12" t="s">
        <v>24</v>
      </c>
      <c r="E61" s="17" t="s">
        <v>11</v>
      </c>
      <c r="F61" s="2" t="s">
        <v>211</v>
      </c>
      <c r="G61" s="17">
        <v>124.386</v>
      </c>
      <c r="H61" s="2" t="s">
        <v>174</v>
      </c>
      <c r="I61" s="2" t="s">
        <v>171</v>
      </c>
      <c r="J61" s="17">
        <v>3424</v>
      </c>
      <c r="K61" s="4">
        <v>41803</v>
      </c>
      <c r="L61" s="2">
        <f>102.907</f>
        <v>102.907</v>
      </c>
      <c r="M61" s="2"/>
      <c r="N61" s="2" t="s">
        <v>493</v>
      </c>
      <c r="O61" s="22" t="s">
        <v>282</v>
      </c>
    </row>
    <row r="62" spans="1:15" s="24" customFormat="1" x14ac:dyDescent="0.25">
      <c r="A62" s="17" t="s">
        <v>260</v>
      </c>
      <c r="B62" s="17">
        <v>1</v>
      </c>
      <c r="C62" s="18"/>
      <c r="D62" s="1" t="s">
        <v>276</v>
      </c>
      <c r="E62" s="17" t="s">
        <v>225</v>
      </c>
      <c r="F62" s="17" t="s">
        <v>212</v>
      </c>
      <c r="G62" s="28">
        <v>520.17600000000004</v>
      </c>
      <c r="H62" s="17">
        <v>520.17600000000004</v>
      </c>
      <c r="I62" s="28" t="s">
        <v>261</v>
      </c>
      <c r="J62" s="17" t="s">
        <v>217</v>
      </c>
      <c r="K62" s="19">
        <v>41803</v>
      </c>
      <c r="L62" s="2" t="s">
        <v>552</v>
      </c>
      <c r="M62" s="17"/>
      <c r="N62" s="17">
        <v>24</v>
      </c>
      <c r="O62" s="27" t="s">
        <v>258</v>
      </c>
    </row>
    <row r="63" spans="1:15" s="24" customFormat="1" x14ac:dyDescent="0.25">
      <c r="A63" s="17" t="s">
        <v>135</v>
      </c>
      <c r="B63" s="17">
        <v>1</v>
      </c>
      <c r="C63" s="18"/>
      <c r="D63" s="2" t="s">
        <v>90</v>
      </c>
      <c r="E63" s="17" t="s">
        <v>225</v>
      </c>
      <c r="F63" s="17" t="s">
        <v>213</v>
      </c>
      <c r="G63" s="17">
        <v>1666.7180000000001</v>
      </c>
      <c r="H63" s="17">
        <v>1666.7180000000001</v>
      </c>
      <c r="I63" s="17" t="s">
        <v>202</v>
      </c>
      <c r="J63" s="17">
        <v>16424</v>
      </c>
      <c r="K63" s="19">
        <v>41803</v>
      </c>
      <c r="L63" s="2" t="s">
        <v>552</v>
      </c>
      <c r="M63" s="17"/>
      <c r="N63" s="17">
        <v>23</v>
      </c>
      <c r="O63" s="27" t="s">
        <v>259</v>
      </c>
    </row>
    <row r="64" spans="1:15" s="24" customFormat="1" x14ac:dyDescent="0.25">
      <c r="A64" s="17" t="s">
        <v>196</v>
      </c>
      <c r="B64" s="17">
        <v>1</v>
      </c>
      <c r="C64" s="18"/>
      <c r="D64" s="2" t="s">
        <v>90</v>
      </c>
      <c r="E64" s="17" t="s">
        <v>225</v>
      </c>
      <c r="F64" s="17" t="s">
        <v>214</v>
      </c>
      <c r="G64" s="17">
        <v>1739.184</v>
      </c>
      <c r="H64" s="17">
        <v>1739.184</v>
      </c>
      <c r="I64" s="17" t="s">
        <v>202</v>
      </c>
      <c r="J64" s="17" t="s">
        <v>218</v>
      </c>
      <c r="K64" s="19">
        <v>41803</v>
      </c>
      <c r="L64" s="2" t="s">
        <v>764</v>
      </c>
      <c r="M64" s="17"/>
      <c r="N64" s="17">
        <v>24</v>
      </c>
      <c r="O64" s="27" t="s">
        <v>262</v>
      </c>
    </row>
    <row r="65" spans="1:15" s="24" customFormat="1" x14ac:dyDescent="0.25">
      <c r="A65" s="17" t="s">
        <v>264</v>
      </c>
      <c r="B65" s="17">
        <v>1</v>
      </c>
      <c r="C65" s="18"/>
      <c r="D65" s="2" t="s">
        <v>90</v>
      </c>
      <c r="E65" s="17" t="s">
        <v>225</v>
      </c>
      <c r="F65" s="17" t="s">
        <v>215</v>
      </c>
      <c r="G65" s="17">
        <v>1739.184</v>
      </c>
      <c r="H65" s="17">
        <v>1739.184</v>
      </c>
      <c r="I65" s="17" t="s">
        <v>202</v>
      </c>
      <c r="J65" s="17" t="s">
        <v>218</v>
      </c>
      <c r="K65" s="19">
        <v>41803</v>
      </c>
      <c r="L65" s="2" t="s">
        <v>552</v>
      </c>
      <c r="M65" s="17"/>
      <c r="N65" s="17">
        <v>24</v>
      </c>
      <c r="O65" s="27" t="s">
        <v>263</v>
      </c>
    </row>
    <row r="66" spans="1:15" s="24" customFormat="1" x14ac:dyDescent="0.25">
      <c r="A66" s="17" t="s">
        <v>135</v>
      </c>
      <c r="B66" s="17">
        <v>1</v>
      </c>
      <c r="C66" s="18"/>
      <c r="D66" s="2" t="s">
        <v>90</v>
      </c>
      <c r="E66" s="17" t="s">
        <v>201</v>
      </c>
      <c r="F66" s="17" t="s">
        <v>216</v>
      </c>
      <c r="G66" s="17">
        <v>1739.184</v>
      </c>
      <c r="H66" s="17">
        <v>1739.184</v>
      </c>
      <c r="I66" s="17" t="s">
        <v>202</v>
      </c>
      <c r="J66" s="17">
        <v>16424</v>
      </c>
      <c r="K66" s="19">
        <v>41803</v>
      </c>
      <c r="L66" s="51" t="s">
        <v>551</v>
      </c>
      <c r="M66" s="17"/>
      <c r="N66" s="17">
        <v>24</v>
      </c>
      <c r="O66" s="22" t="s">
        <v>499</v>
      </c>
    </row>
    <row r="67" spans="1:15" s="24" customFormat="1" x14ac:dyDescent="0.25">
      <c r="A67" s="18" t="s">
        <v>250</v>
      </c>
      <c r="B67" s="17">
        <v>2</v>
      </c>
      <c r="C67" s="18"/>
      <c r="D67" s="2" t="s">
        <v>90</v>
      </c>
      <c r="E67" s="17" t="s">
        <v>221</v>
      </c>
      <c r="F67" s="60" t="s">
        <v>251</v>
      </c>
      <c r="G67" s="17">
        <v>72.465999999999994</v>
      </c>
      <c r="H67" s="17">
        <v>144.93199999999999</v>
      </c>
      <c r="I67" s="17" t="s">
        <v>252</v>
      </c>
      <c r="J67" s="17" t="s">
        <v>372</v>
      </c>
      <c r="K67" s="19">
        <v>41806</v>
      </c>
      <c r="L67" s="2">
        <f>69.72</f>
        <v>69.72</v>
      </c>
      <c r="M67" s="17"/>
      <c r="N67" s="17">
        <v>2</v>
      </c>
      <c r="O67" s="17" t="s">
        <v>253</v>
      </c>
    </row>
    <row r="68" spans="1:15" s="24" customFormat="1" x14ac:dyDescent="0.25">
      <c r="A68" s="18" t="s">
        <v>256</v>
      </c>
      <c r="B68" s="17">
        <v>1</v>
      </c>
      <c r="C68" s="18"/>
      <c r="D68" s="2" t="s">
        <v>36</v>
      </c>
      <c r="E68" s="17" t="s">
        <v>221</v>
      </c>
      <c r="F68" s="1" t="s">
        <v>617</v>
      </c>
      <c r="G68" s="17">
        <v>2372.48</v>
      </c>
      <c r="H68" s="17">
        <v>2372.48</v>
      </c>
      <c r="I68" s="17" t="s">
        <v>240</v>
      </c>
      <c r="J68" s="17" t="s">
        <v>373</v>
      </c>
      <c r="K68" s="19">
        <v>41806</v>
      </c>
      <c r="L68" s="51" t="s">
        <v>618</v>
      </c>
      <c r="M68" s="17"/>
      <c r="N68" s="17">
        <v>20</v>
      </c>
      <c r="O68" s="24" t="s">
        <v>257</v>
      </c>
    </row>
    <row r="69" spans="1:15" s="24" customFormat="1" x14ac:dyDescent="0.25">
      <c r="A69" s="18" t="s">
        <v>26</v>
      </c>
      <c r="B69" s="17">
        <v>1</v>
      </c>
      <c r="C69" s="18"/>
      <c r="D69" s="2" t="s">
        <v>292</v>
      </c>
      <c r="E69" s="17" t="s">
        <v>11</v>
      </c>
      <c r="F69" s="18" t="s">
        <v>219</v>
      </c>
      <c r="G69" s="17">
        <v>1594.252</v>
      </c>
      <c r="H69" s="17">
        <v>1594.252</v>
      </c>
      <c r="I69" s="17" t="s">
        <v>254</v>
      </c>
      <c r="J69" s="17" t="s">
        <v>374</v>
      </c>
      <c r="K69" s="19">
        <v>41806</v>
      </c>
      <c r="L69" s="51" t="s">
        <v>549</v>
      </c>
      <c r="M69" s="17"/>
      <c r="N69" s="17">
        <v>22</v>
      </c>
      <c r="O69" s="17" t="s">
        <v>255</v>
      </c>
    </row>
    <row r="70" spans="1:15" s="35" customFormat="1" x14ac:dyDescent="0.25">
      <c r="A70" s="14" t="s">
        <v>554</v>
      </c>
      <c r="B70" s="34" t="s">
        <v>398</v>
      </c>
      <c r="C70" s="34"/>
      <c r="D70" s="14" t="s">
        <v>413</v>
      </c>
      <c r="E70" s="34" t="s">
        <v>399</v>
      </c>
      <c r="F70" s="34" t="s">
        <v>400</v>
      </c>
      <c r="G70" s="17">
        <v>228.53200000000001</v>
      </c>
      <c r="H70" s="12" t="s">
        <v>516</v>
      </c>
      <c r="I70" s="34" t="s">
        <v>401</v>
      </c>
      <c r="J70" s="34" t="s">
        <v>402</v>
      </c>
      <c r="K70" s="26">
        <v>41813</v>
      </c>
      <c r="L70" s="51" t="s">
        <v>764</v>
      </c>
      <c r="M70" s="34"/>
      <c r="N70" s="34" t="s">
        <v>403</v>
      </c>
      <c r="O70" s="34" t="s">
        <v>404</v>
      </c>
    </row>
    <row r="71" spans="1:15" s="35" customFormat="1" x14ac:dyDescent="0.25">
      <c r="A71" s="34" t="s">
        <v>308</v>
      </c>
      <c r="B71" s="25">
        <v>1</v>
      </c>
      <c r="C71" s="34"/>
      <c r="D71" s="34" t="s">
        <v>309</v>
      </c>
      <c r="E71" s="25" t="s">
        <v>310</v>
      </c>
      <c r="F71" s="34" t="s">
        <v>311</v>
      </c>
      <c r="G71" s="25">
        <v>3103.4879999999998</v>
      </c>
      <c r="H71" s="25">
        <v>3103.4879999999998</v>
      </c>
      <c r="I71" s="34" t="s">
        <v>312</v>
      </c>
      <c r="J71" s="34" t="s">
        <v>375</v>
      </c>
      <c r="K71" s="26">
        <v>41816</v>
      </c>
      <c r="L71" s="2" t="s">
        <v>549</v>
      </c>
      <c r="M71" s="34"/>
      <c r="N71" s="25">
        <v>24</v>
      </c>
      <c r="O71" s="34" t="s">
        <v>313</v>
      </c>
    </row>
    <row r="72" spans="1:15" s="35" customFormat="1" x14ac:dyDescent="0.25">
      <c r="A72" s="25" t="s">
        <v>315</v>
      </c>
      <c r="B72" s="25" t="s">
        <v>316</v>
      </c>
      <c r="C72" s="25"/>
      <c r="D72" s="25" t="s">
        <v>317</v>
      </c>
      <c r="E72" s="25" t="s">
        <v>318</v>
      </c>
      <c r="F72" s="25" t="s">
        <v>319</v>
      </c>
      <c r="G72" s="25">
        <v>93.463999999999999</v>
      </c>
      <c r="H72" s="25" t="s">
        <v>320</v>
      </c>
      <c r="I72" s="25" t="s">
        <v>321</v>
      </c>
      <c r="J72" s="25">
        <v>42426</v>
      </c>
      <c r="K72" s="26">
        <v>41816</v>
      </c>
      <c r="L72" s="2">
        <f>88.41</f>
        <v>88.41</v>
      </c>
      <c r="M72" s="25"/>
      <c r="N72" s="25" t="s">
        <v>322</v>
      </c>
      <c r="O72" s="25" t="s">
        <v>323</v>
      </c>
    </row>
    <row r="73" spans="1:15" s="38" customFormat="1" x14ac:dyDescent="0.25">
      <c r="A73" s="36" t="s">
        <v>324</v>
      </c>
      <c r="B73" s="36">
        <v>1</v>
      </c>
      <c r="C73" s="36"/>
      <c r="D73" s="36" t="s">
        <v>325</v>
      </c>
      <c r="E73" s="36" t="s">
        <v>318</v>
      </c>
      <c r="F73" s="36" t="s">
        <v>326</v>
      </c>
      <c r="G73" s="25">
        <v>1412.8030000000001</v>
      </c>
      <c r="H73" s="36">
        <v>1412.8030000000001</v>
      </c>
      <c r="I73" s="36" t="s">
        <v>327</v>
      </c>
      <c r="J73" s="25" t="s">
        <v>291</v>
      </c>
      <c r="K73" s="37">
        <v>41823</v>
      </c>
      <c r="L73" s="2" t="s">
        <v>551</v>
      </c>
      <c r="M73" s="36"/>
      <c r="N73" s="36">
        <v>7</v>
      </c>
      <c r="O73" s="36" t="s">
        <v>328</v>
      </c>
    </row>
    <row r="74" spans="1:15" s="35" customFormat="1" x14ac:dyDescent="0.25">
      <c r="A74" s="25" t="s">
        <v>329</v>
      </c>
      <c r="B74" s="25">
        <v>2</v>
      </c>
      <c r="C74" s="25"/>
      <c r="D74" s="25" t="s">
        <v>330</v>
      </c>
      <c r="E74" s="25" t="s">
        <v>318</v>
      </c>
      <c r="F74" s="25" t="s">
        <v>331</v>
      </c>
      <c r="G74" s="25">
        <v>217.398</v>
      </c>
      <c r="H74" s="25">
        <v>434.79599999999999</v>
      </c>
      <c r="I74" s="25" t="s">
        <v>332</v>
      </c>
      <c r="J74" s="25" t="s">
        <v>293</v>
      </c>
      <c r="K74" s="26">
        <v>41823</v>
      </c>
      <c r="L74" s="2" t="s">
        <v>550</v>
      </c>
      <c r="M74" s="25"/>
      <c r="N74" s="39">
        <v>6</v>
      </c>
      <c r="O74" s="12" t="s">
        <v>536</v>
      </c>
    </row>
    <row r="75" spans="1:15" s="35" customFormat="1" x14ac:dyDescent="0.25">
      <c r="A75" s="25" t="s">
        <v>338</v>
      </c>
      <c r="B75" s="25">
        <v>1</v>
      </c>
      <c r="C75" s="25"/>
      <c r="D75" s="40" t="s">
        <v>339</v>
      </c>
      <c r="E75" s="25" t="s">
        <v>318</v>
      </c>
      <c r="F75" s="25" t="s">
        <v>340</v>
      </c>
      <c r="G75" s="25">
        <v>6032.28</v>
      </c>
      <c r="H75" s="25">
        <v>6032.28</v>
      </c>
      <c r="I75" s="25" t="s">
        <v>327</v>
      </c>
      <c r="J75" s="25" t="s">
        <v>294</v>
      </c>
      <c r="K75" s="26">
        <v>41823</v>
      </c>
      <c r="L75" s="2" t="s">
        <v>550</v>
      </c>
      <c r="M75" s="34"/>
      <c r="N75" s="39">
        <v>24</v>
      </c>
      <c r="O75" s="25" t="s">
        <v>341</v>
      </c>
    </row>
    <row r="76" spans="1:15" s="35" customFormat="1" x14ac:dyDescent="0.25">
      <c r="A76" s="34" t="s">
        <v>343</v>
      </c>
      <c r="B76" s="25" t="s">
        <v>275</v>
      </c>
      <c r="C76" s="34"/>
      <c r="D76" s="25" t="s">
        <v>334</v>
      </c>
      <c r="E76" s="25" t="s">
        <v>335</v>
      </c>
      <c r="F76" s="12" t="s">
        <v>669</v>
      </c>
      <c r="G76" s="25">
        <v>124.386</v>
      </c>
      <c r="H76" s="25" t="s">
        <v>336</v>
      </c>
      <c r="I76" s="25" t="s">
        <v>337</v>
      </c>
      <c r="J76" s="25">
        <v>3427</v>
      </c>
      <c r="K76" s="26">
        <v>41823</v>
      </c>
      <c r="L76" s="2" t="s">
        <v>670</v>
      </c>
      <c r="M76" s="25"/>
      <c r="N76" s="20" t="s">
        <v>493</v>
      </c>
      <c r="O76" s="12" t="s">
        <v>376</v>
      </c>
    </row>
    <row r="77" spans="1:15" s="35" customFormat="1" x14ac:dyDescent="0.25">
      <c r="A77" s="34" t="s">
        <v>346</v>
      </c>
      <c r="B77" s="25">
        <v>2</v>
      </c>
      <c r="C77" s="34"/>
      <c r="D77" s="34" t="s">
        <v>127</v>
      </c>
      <c r="E77" s="25" t="s">
        <v>318</v>
      </c>
      <c r="F77" s="25" t="s">
        <v>347</v>
      </c>
      <c r="G77" s="25">
        <v>377.25799999999998</v>
      </c>
      <c r="H77" s="25">
        <v>754.51599999999996</v>
      </c>
      <c r="I77" s="25" t="s">
        <v>333</v>
      </c>
      <c r="J77" s="33" t="s">
        <v>295</v>
      </c>
      <c r="K77" s="26">
        <v>41823</v>
      </c>
      <c r="L77" s="2" t="s">
        <v>551</v>
      </c>
      <c r="M77" s="25"/>
      <c r="N77" s="25">
        <v>4</v>
      </c>
      <c r="O77" s="25" t="s">
        <v>342</v>
      </c>
    </row>
    <row r="78" spans="1:15" s="35" customFormat="1" x14ac:dyDescent="0.25">
      <c r="A78" s="25" t="s">
        <v>351</v>
      </c>
      <c r="B78" s="25">
        <v>1</v>
      </c>
      <c r="C78" s="25"/>
      <c r="D78" s="25" t="s">
        <v>350</v>
      </c>
      <c r="E78" s="25" t="s">
        <v>318</v>
      </c>
      <c r="F78" s="12" t="s">
        <v>765</v>
      </c>
      <c r="G78" s="25">
        <v>30.263999999999999</v>
      </c>
      <c r="H78" s="25">
        <v>30.263999999999999</v>
      </c>
      <c r="I78" s="25" t="s">
        <v>344</v>
      </c>
      <c r="J78" s="25">
        <v>1228</v>
      </c>
      <c r="K78" s="26">
        <v>41827</v>
      </c>
      <c r="L78" s="2" t="s">
        <v>547</v>
      </c>
      <c r="M78" s="25"/>
      <c r="N78" s="25">
        <v>1</v>
      </c>
      <c r="O78" s="25" t="s">
        <v>345</v>
      </c>
    </row>
    <row r="79" spans="1:15" s="35" customFormat="1" x14ac:dyDescent="0.25">
      <c r="A79" s="25" t="s">
        <v>349</v>
      </c>
      <c r="B79" s="25">
        <v>1</v>
      </c>
      <c r="C79" s="25"/>
      <c r="D79" s="25" t="s">
        <v>350</v>
      </c>
      <c r="E79" s="25" t="s">
        <v>318</v>
      </c>
      <c r="F79" s="25" t="s">
        <v>296</v>
      </c>
      <c r="G79" s="25">
        <v>30.263999999999999</v>
      </c>
      <c r="H79" s="25">
        <v>30.263999999999999</v>
      </c>
      <c r="I79" s="25" t="s">
        <v>348</v>
      </c>
      <c r="J79" s="25" t="s">
        <v>301</v>
      </c>
      <c r="K79" s="26">
        <v>41827</v>
      </c>
      <c r="L79" s="2" t="s">
        <v>551</v>
      </c>
      <c r="M79" s="25"/>
      <c r="N79" s="25">
        <v>1</v>
      </c>
      <c r="O79" s="25" t="s">
        <v>345</v>
      </c>
    </row>
    <row r="80" spans="1:15" s="35" customFormat="1" x14ac:dyDescent="0.25">
      <c r="A80" s="25" t="s">
        <v>302</v>
      </c>
      <c r="B80" s="25">
        <v>1</v>
      </c>
      <c r="C80" s="25"/>
      <c r="D80" s="25" t="s">
        <v>355</v>
      </c>
      <c r="E80" s="25" t="s">
        <v>318</v>
      </c>
      <c r="F80" s="25" t="s">
        <v>297</v>
      </c>
      <c r="G80" s="25">
        <v>43.231999999999999</v>
      </c>
      <c r="H80" s="25">
        <v>43.231999999999999</v>
      </c>
      <c r="I80" s="25" t="s">
        <v>352</v>
      </c>
      <c r="J80" s="25">
        <v>128428</v>
      </c>
      <c r="K80" s="26">
        <v>41827</v>
      </c>
      <c r="L80" s="2" t="s">
        <v>576</v>
      </c>
      <c r="M80" s="25"/>
      <c r="N80" s="25">
        <v>2</v>
      </c>
      <c r="O80" s="25" t="s">
        <v>353</v>
      </c>
    </row>
    <row r="81" spans="1:15" s="35" customFormat="1" x14ac:dyDescent="0.25">
      <c r="A81" s="25" t="s">
        <v>356</v>
      </c>
      <c r="B81" s="25">
        <v>1</v>
      </c>
      <c r="C81" s="25"/>
      <c r="D81" s="25" t="s">
        <v>357</v>
      </c>
      <c r="E81" s="25" t="s">
        <v>318</v>
      </c>
      <c r="F81" s="25" t="s">
        <v>298</v>
      </c>
      <c r="G81" s="25">
        <v>29.577999999999999</v>
      </c>
      <c r="H81" s="25">
        <v>29.577999999999999</v>
      </c>
      <c r="I81" s="25" t="s">
        <v>344</v>
      </c>
      <c r="J81" s="25">
        <v>1128</v>
      </c>
      <c r="K81" s="26">
        <v>41827</v>
      </c>
      <c r="L81" s="2" t="s">
        <v>547</v>
      </c>
      <c r="M81" s="25"/>
      <c r="N81" s="25">
        <v>1</v>
      </c>
      <c r="O81" s="25" t="s">
        <v>354</v>
      </c>
    </row>
    <row r="82" spans="1:15" s="35" customFormat="1" x14ac:dyDescent="0.25">
      <c r="A82" s="25" t="s">
        <v>405</v>
      </c>
      <c r="B82" s="25" t="s">
        <v>406</v>
      </c>
      <c r="C82" s="25"/>
      <c r="D82" s="25" t="s">
        <v>407</v>
      </c>
      <c r="E82" s="25" t="s">
        <v>408</v>
      </c>
      <c r="F82" s="25" t="s">
        <v>299</v>
      </c>
      <c r="G82" s="25">
        <v>22.850999999999999</v>
      </c>
      <c r="H82" s="25" t="s">
        <v>409</v>
      </c>
      <c r="I82" s="25" t="s">
        <v>410</v>
      </c>
      <c r="J82" s="25">
        <v>32428</v>
      </c>
      <c r="K82" s="26">
        <v>41827</v>
      </c>
      <c r="L82" s="2" t="s">
        <v>549</v>
      </c>
      <c r="M82" s="25"/>
      <c r="N82" s="25" t="s">
        <v>411</v>
      </c>
      <c r="O82" s="25" t="s">
        <v>412</v>
      </c>
    </row>
    <row r="83" spans="1:15" s="15" customFormat="1" x14ac:dyDescent="0.25">
      <c r="A83" s="12" t="s">
        <v>304</v>
      </c>
      <c r="B83" s="12" t="s">
        <v>303</v>
      </c>
      <c r="C83" s="12"/>
      <c r="D83" s="12" t="s">
        <v>305</v>
      </c>
      <c r="E83" s="25" t="s">
        <v>11</v>
      </c>
      <c r="F83" s="12" t="s">
        <v>300</v>
      </c>
      <c r="G83" s="25">
        <v>44.024000000000001</v>
      </c>
      <c r="H83" s="12" t="s">
        <v>581</v>
      </c>
      <c r="I83" s="12" t="s">
        <v>306</v>
      </c>
      <c r="J83" s="25">
        <v>42428</v>
      </c>
      <c r="K83" s="13">
        <v>41827</v>
      </c>
      <c r="L83" s="2" t="s">
        <v>549</v>
      </c>
      <c r="M83" s="12"/>
      <c r="N83" s="12" t="s">
        <v>582</v>
      </c>
      <c r="O83" s="12" t="s">
        <v>307</v>
      </c>
    </row>
    <row r="84" spans="1:15" s="35" customFormat="1" x14ac:dyDescent="0.25">
      <c r="A84" s="25" t="s">
        <v>378</v>
      </c>
      <c r="B84" s="25">
        <v>1</v>
      </c>
      <c r="C84" s="25"/>
      <c r="D84" s="25" t="s">
        <v>385</v>
      </c>
      <c r="E84" s="25" t="s">
        <v>201</v>
      </c>
      <c r="F84" s="25" t="s">
        <v>380</v>
      </c>
      <c r="G84" s="25">
        <v>1739.184</v>
      </c>
      <c r="H84" s="25">
        <v>1739.184</v>
      </c>
      <c r="I84" s="25" t="s">
        <v>386</v>
      </c>
      <c r="J84" s="25" t="s">
        <v>383</v>
      </c>
      <c r="K84" s="26">
        <v>41830</v>
      </c>
      <c r="L84" s="2" t="s">
        <v>764</v>
      </c>
      <c r="M84" s="25"/>
      <c r="N84" s="25">
        <v>24</v>
      </c>
      <c r="O84" s="25" t="s">
        <v>387</v>
      </c>
    </row>
    <row r="85" spans="1:15" s="35" customFormat="1" x14ac:dyDescent="0.25">
      <c r="A85" s="25" t="s">
        <v>31</v>
      </c>
      <c r="B85" s="25">
        <v>1</v>
      </c>
      <c r="C85" s="25"/>
      <c r="D85" s="25" t="s">
        <v>385</v>
      </c>
      <c r="E85" s="25" t="s">
        <v>201</v>
      </c>
      <c r="F85" s="25" t="s">
        <v>381</v>
      </c>
      <c r="G85" s="25">
        <v>1231.922</v>
      </c>
      <c r="H85" s="25">
        <v>1231.922</v>
      </c>
      <c r="I85" s="25" t="s">
        <v>388</v>
      </c>
      <c r="J85" s="25">
        <v>16428</v>
      </c>
      <c r="K85" s="26">
        <v>41830</v>
      </c>
      <c r="L85" s="2" t="s">
        <v>547</v>
      </c>
      <c r="M85" s="25"/>
      <c r="N85" s="25">
        <v>17</v>
      </c>
      <c r="O85" s="25" t="s">
        <v>389</v>
      </c>
    </row>
    <row r="86" spans="1:15" s="38" customFormat="1" x14ac:dyDescent="0.25">
      <c r="A86" s="36" t="s">
        <v>260</v>
      </c>
      <c r="B86" s="36">
        <v>1</v>
      </c>
      <c r="C86" s="36"/>
      <c r="D86" s="36" t="s">
        <v>390</v>
      </c>
      <c r="E86" s="36" t="s">
        <v>201</v>
      </c>
      <c r="F86" s="36" t="s">
        <v>393</v>
      </c>
      <c r="G86" s="36">
        <v>450.50400000000002</v>
      </c>
      <c r="H86" s="36">
        <v>450.50400000000002</v>
      </c>
      <c r="I86" s="36" t="s">
        <v>388</v>
      </c>
      <c r="J86" s="36" t="s">
        <v>394</v>
      </c>
      <c r="K86" s="37">
        <v>41830</v>
      </c>
      <c r="L86" s="2" t="s">
        <v>551</v>
      </c>
      <c r="M86" s="36"/>
      <c r="N86" s="36">
        <v>24</v>
      </c>
      <c r="O86" s="36" t="s">
        <v>391</v>
      </c>
    </row>
    <row r="87" spans="1:15" s="15" customFormat="1" x14ac:dyDescent="0.25">
      <c r="A87" s="12" t="s">
        <v>379</v>
      </c>
      <c r="B87" s="12">
        <v>1</v>
      </c>
      <c r="C87" s="12"/>
      <c r="D87" s="12" t="s">
        <v>390</v>
      </c>
      <c r="E87" s="25" t="s">
        <v>201</v>
      </c>
      <c r="F87" s="12" t="s">
        <v>382</v>
      </c>
      <c r="G87" s="25">
        <v>431.733</v>
      </c>
      <c r="H87" s="12">
        <v>431.733</v>
      </c>
      <c r="I87" s="12" t="s">
        <v>388</v>
      </c>
      <c r="J87" s="25" t="s">
        <v>384</v>
      </c>
      <c r="K87" s="13">
        <v>41830</v>
      </c>
      <c r="L87" s="2" t="s">
        <v>551</v>
      </c>
      <c r="M87" s="12"/>
      <c r="N87" s="12">
        <v>23</v>
      </c>
      <c r="O87" s="12" t="s">
        <v>392</v>
      </c>
    </row>
    <row r="88" spans="1:15" ht="42.75" x14ac:dyDescent="0.25">
      <c r="A88" s="11" t="s">
        <v>632</v>
      </c>
      <c r="B88" s="11" t="s">
        <v>633</v>
      </c>
      <c r="C88" s="68"/>
      <c r="D88" s="11" t="s">
        <v>634</v>
      </c>
      <c r="E88" s="11" t="s">
        <v>635</v>
      </c>
      <c r="F88" s="11" t="s">
        <v>636</v>
      </c>
      <c r="G88" s="11">
        <v>106.239</v>
      </c>
      <c r="H88" s="11" t="s">
        <v>395</v>
      </c>
      <c r="I88" s="11" t="s">
        <v>396</v>
      </c>
      <c r="J88" s="69" t="s">
        <v>637</v>
      </c>
      <c r="K88" s="45">
        <v>41830</v>
      </c>
      <c r="L88" s="11" t="s">
        <v>631</v>
      </c>
      <c r="M88" s="11"/>
      <c r="N88" s="11" t="s">
        <v>397</v>
      </c>
      <c r="O88" s="31" t="s">
        <v>638</v>
      </c>
    </row>
    <row r="89" spans="1:15" x14ac:dyDescent="0.25">
      <c r="A89" s="2" t="s">
        <v>418</v>
      </c>
      <c r="B89" s="2">
        <v>1</v>
      </c>
      <c r="C89" s="2"/>
      <c r="D89" s="3" t="s">
        <v>419</v>
      </c>
      <c r="E89" s="17" t="s">
        <v>420</v>
      </c>
      <c r="F89" s="2" t="s">
        <v>421</v>
      </c>
      <c r="G89" s="2">
        <v>6032.28</v>
      </c>
      <c r="H89" s="2">
        <v>6032.28</v>
      </c>
      <c r="I89" s="2" t="s">
        <v>422</v>
      </c>
      <c r="J89" s="1" t="s">
        <v>423</v>
      </c>
      <c r="K89" s="4">
        <v>41830</v>
      </c>
      <c r="L89" s="2" t="s">
        <v>550</v>
      </c>
      <c r="M89" s="1"/>
      <c r="N89" s="2">
        <v>24</v>
      </c>
      <c r="O89" s="1" t="s">
        <v>424</v>
      </c>
    </row>
    <row r="90" spans="1:15" x14ac:dyDescent="0.25">
      <c r="A90" s="2" t="s">
        <v>418</v>
      </c>
      <c r="B90" s="2">
        <v>1</v>
      </c>
      <c r="C90" s="2"/>
      <c r="D90" s="3" t="s">
        <v>419</v>
      </c>
      <c r="E90" s="17" t="s">
        <v>420</v>
      </c>
      <c r="F90" s="2" t="s">
        <v>425</v>
      </c>
      <c r="G90" s="2">
        <v>6032.28</v>
      </c>
      <c r="H90" s="2">
        <v>6032.28</v>
      </c>
      <c r="I90" s="2" t="s">
        <v>422</v>
      </c>
      <c r="J90" s="1" t="s">
        <v>423</v>
      </c>
      <c r="K90" s="4">
        <v>41830</v>
      </c>
      <c r="L90" s="51" t="s">
        <v>549</v>
      </c>
      <c r="M90" s="1"/>
      <c r="N90" s="2">
        <v>24</v>
      </c>
      <c r="O90" s="1" t="s">
        <v>426</v>
      </c>
    </row>
    <row r="91" spans="1:15" x14ac:dyDescent="0.25">
      <c r="A91" s="1" t="s">
        <v>427</v>
      </c>
      <c r="B91" s="2" t="s">
        <v>275</v>
      </c>
      <c r="C91" s="1"/>
      <c r="D91" s="12" t="s">
        <v>428</v>
      </c>
      <c r="E91" s="17" t="s">
        <v>429</v>
      </c>
      <c r="F91" s="2" t="s">
        <v>430</v>
      </c>
      <c r="G91" s="2">
        <v>207.76474999999999</v>
      </c>
      <c r="H91" s="2" t="s">
        <v>495</v>
      </c>
      <c r="I91" s="2" t="s">
        <v>431</v>
      </c>
      <c r="J91" s="2">
        <v>3429</v>
      </c>
      <c r="K91" s="4">
        <v>41834</v>
      </c>
      <c r="L91" s="2" t="s">
        <v>764</v>
      </c>
      <c r="M91" s="2"/>
      <c r="N91" s="2" t="s">
        <v>496</v>
      </c>
      <c r="O91" s="22" t="s">
        <v>492</v>
      </c>
    </row>
    <row r="92" spans="1:15" x14ac:dyDescent="0.25">
      <c r="A92" s="2" t="s">
        <v>432</v>
      </c>
      <c r="B92" s="2" t="s">
        <v>433</v>
      </c>
      <c r="C92" s="2"/>
      <c r="D92" s="2" t="s">
        <v>434</v>
      </c>
      <c r="E92" s="17" t="s">
        <v>429</v>
      </c>
      <c r="F92" s="2" t="s">
        <v>435</v>
      </c>
      <c r="G92" s="2">
        <v>15.234</v>
      </c>
      <c r="H92" s="2" t="s">
        <v>436</v>
      </c>
      <c r="I92" s="2" t="s">
        <v>437</v>
      </c>
      <c r="J92" s="2">
        <v>32429</v>
      </c>
      <c r="K92" s="4">
        <v>41834</v>
      </c>
      <c r="L92" s="2" t="s">
        <v>552</v>
      </c>
      <c r="M92" s="2"/>
      <c r="N92" s="2" t="s">
        <v>438</v>
      </c>
      <c r="O92" s="2" t="s">
        <v>439</v>
      </c>
    </row>
    <row r="93" spans="1:15" x14ac:dyDescent="0.25">
      <c r="A93" s="47" t="s">
        <v>440</v>
      </c>
      <c r="B93" s="47" t="s">
        <v>441</v>
      </c>
      <c r="C93" s="47"/>
      <c r="D93" s="16" t="s">
        <v>434</v>
      </c>
      <c r="E93" s="48" t="s">
        <v>429</v>
      </c>
      <c r="F93" s="16" t="s">
        <v>442</v>
      </c>
      <c r="G93" s="16">
        <v>30.468</v>
      </c>
      <c r="H93" s="47" t="s">
        <v>443</v>
      </c>
      <c r="I93" s="50" t="s">
        <v>444</v>
      </c>
      <c r="J93" s="50" t="s">
        <v>445</v>
      </c>
      <c r="K93" s="49">
        <v>41834</v>
      </c>
      <c r="L93" s="51" t="s">
        <v>764</v>
      </c>
      <c r="M93" s="50"/>
      <c r="N93" s="50" t="s">
        <v>446</v>
      </c>
      <c r="O93" s="50" t="s">
        <v>447</v>
      </c>
    </row>
    <row r="94" spans="1:15" x14ac:dyDescent="0.25">
      <c r="A94" s="2" t="s">
        <v>448</v>
      </c>
      <c r="B94" s="2" t="s">
        <v>449</v>
      </c>
      <c r="C94" s="17"/>
      <c r="D94" s="2" t="s">
        <v>450</v>
      </c>
      <c r="E94" s="17" t="s">
        <v>429</v>
      </c>
      <c r="F94" s="2" t="s">
        <v>451</v>
      </c>
      <c r="G94" s="17">
        <v>37.542000000000002</v>
      </c>
      <c r="H94" s="2" t="s">
        <v>452</v>
      </c>
      <c r="I94" s="17" t="s">
        <v>453</v>
      </c>
      <c r="J94" s="46" t="s">
        <v>454</v>
      </c>
      <c r="K94" s="4">
        <v>41834</v>
      </c>
      <c r="L94" s="21" t="s">
        <v>553</v>
      </c>
      <c r="M94" s="17"/>
      <c r="N94" s="2" t="s">
        <v>455</v>
      </c>
      <c r="O94" s="2" t="s">
        <v>514</v>
      </c>
    </row>
    <row r="95" spans="1:15" s="44" customFormat="1" x14ac:dyDescent="0.25">
      <c r="A95" s="70" t="s">
        <v>308</v>
      </c>
      <c r="B95" s="70">
        <v>1</v>
      </c>
      <c r="C95" s="70"/>
      <c r="D95" s="70" t="s">
        <v>640</v>
      </c>
      <c r="E95" s="70" t="s">
        <v>225</v>
      </c>
      <c r="F95" s="85" t="s">
        <v>873</v>
      </c>
      <c r="G95" s="70">
        <v>1547.52</v>
      </c>
      <c r="H95" s="70">
        <v>1547.52</v>
      </c>
      <c r="I95" s="73" t="s">
        <v>312</v>
      </c>
      <c r="J95" s="73" t="s">
        <v>641</v>
      </c>
      <c r="K95" s="71">
        <v>41835</v>
      </c>
      <c r="L95" s="72" t="s">
        <v>639</v>
      </c>
      <c r="M95" s="73"/>
      <c r="N95" s="70">
        <v>12</v>
      </c>
      <c r="O95" s="73" t="s">
        <v>642</v>
      </c>
    </row>
    <row r="96" spans="1:15" s="44" customFormat="1" x14ac:dyDescent="0.25">
      <c r="A96" s="11" t="s">
        <v>308</v>
      </c>
      <c r="B96" s="11">
        <v>1</v>
      </c>
      <c r="C96" s="11"/>
      <c r="D96" s="11" t="s">
        <v>640</v>
      </c>
      <c r="E96" s="11" t="s">
        <v>225</v>
      </c>
      <c r="F96" s="86" t="s">
        <v>874</v>
      </c>
      <c r="G96" s="11">
        <v>1551.7439999999999</v>
      </c>
      <c r="H96" s="11">
        <v>1551.7439999999999</v>
      </c>
      <c r="I96" s="43" t="s">
        <v>312</v>
      </c>
      <c r="J96" s="43" t="s">
        <v>641</v>
      </c>
      <c r="K96" s="45">
        <v>41835</v>
      </c>
      <c r="L96" s="68" t="s">
        <v>639</v>
      </c>
      <c r="M96" s="43"/>
      <c r="N96" s="11">
        <v>12</v>
      </c>
      <c r="O96" s="43" t="s">
        <v>456</v>
      </c>
    </row>
    <row r="97" spans="1:15" ht="31.5" x14ac:dyDescent="0.25">
      <c r="A97" s="11" t="s">
        <v>491</v>
      </c>
      <c r="B97" s="2" t="s">
        <v>457</v>
      </c>
      <c r="C97" s="2"/>
      <c r="D97" s="2" t="s">
        <v>458</v>
      </c>
      <c r="E97" s="17" t="s">
        <v>420</v>
      </c>
      <c r="F97" s="2" t="s">
        <v>459</v>
      </c>
      <c r="G97" s="17">
        <v>450.50400000000002</v>
      </c>
      <c r="H97" s="2" t="s">
        <v>460</v>
      </c>
      <c r="I97" s="2" t="s">
        <v>461</v>
      </c>
      <c r="J97" s="46" t="s">
        <v>532</v>
      </c>
      <c r="K97" s="4">
        <v>41838</v>
      </c>
      <c r="L97" s="21" t="s">
        <v>552</v>
      </c>
      <c r="M97" s="2"/>
      <c r="N97" s="2" t="s">
        <v>462</v>
      </c>
      <c r="O97" s="2" t="s">
        <v>515</v>
      </c>
    </row>
    <row r="98" spans="1:15" x14ac:dyDescent="0.25">
      <c r="A98" s="2" t="s">
        <v>463</v>
      </c>
      <c r="B98" s="2">
        <v>1</v>
      </c>
      <c r="C98" s="2"/>
      <c r="D98" s="2" t="s">
        <v>464</v>
      </c>
      <c r="E98" s="17" t="s">
        <v>420</v>
      </c>
      <c r="F98" s="2" t="s">
        <v>465</v>
      </c>
      <c r="G98" s="17">
        <v>180.684</v>
      </c>
      <c r="H98" s="2">
        <v>180.684</v>
      </c>
      <c r="I98" s="2" t="s">
        <v>466</v>
      </c>
      <c r="J98" s="17" t="s">
        <v>467</v>
      </c>
      <c r="K98" s="4">
        <v>41838</v>
      </c>
      <c r="L98" s="51" t="s">
        <v>550</v>
      </c>
      <c r="M98" s="2"/>
      <c r="N98" s="2">
        <v>6</v>
      </c>
      <c r="O98" s="2" t="s">
        <v>468</v>
      </c>
    </row>
    <row r="99" spans="1:15" x14ac:dyDescent="0.25">
      <c r="A99" s="2" t="s">
        <v>469</v>
      </c>
      <c r="B99" s="2">
        <v>2</v>
      </c>
      <c r="C99" s="2"/>
      <c r="D99" s="2" t="s">
        <v>127</v>
      </c>
      <c r="E99" s="17" t="s">
        <v>420</v>
      </c>
      <c r="F99" s="2" t="s">
        <v>575</v>
      </c>
      <c r="G99" s="17">
        <v>1131.7739999999999</v>
      </c>
      <c r="H99" s="2">
        <v>2263.5479999999998</v>
      </c>
      <c r="I99" s="2" t="s">
        <v>470</v>
      </c>
      <c r="J99" s="2" t="s">
        <v>471</v>
      </c>
      <c r="K99" s="4">
        <v>41838</v>
      </c>
      <c r="L99" s="51" t="s">
        <v>576</v>
      </c>
      <c r="M99" s="2"/>
      <c r="N99" s="2">
        <v>12</v>
      </c>
      <c r="O99" s="2" t="s">
        <v>472</v>
      </c>
    </row>
    <row r="100" spans="1:15" x14ac:dyDescent="0.25">
      <c r="A100" s="2" t="s">
        <v>473</v>
      </c>
      <c r="B100" s="2">
        <v>1</v>
      </c>
      <c r="C100" s="2"/>
      <c r="D100" s="2" t="s">
        <v>474</v>
      </c>
      <c r="E100" s="17" t="s">
        <v>420</v>
      </c>
      <c r="F100" s="2" t="s">
        <v>643</v>
      </c>
      <c r="G100" s="17">
        <v>6032.28</v>
      </c>
      <c r="H100" s="17">
        <v>6032.28</v>
      </c>
      <c r="I100" s="2" t="s">
        <v>470</v>
      </c>
      <c r="J100" s="2" t="s">
        <v>475</v>
      </c>
      <c r="K100" s="4">
        <v>41838</v>
      </c>
      <c r="L100" s="51" t="s">
        <v>727</v>
      </c>
      <c r="M100" s="2"/>
      <c r="N100" s="2">
        <v>24</v>
      </c>
      <c r="O100" s="2" t="s">
        <v>476</v>
      </c>
    </row>
    <row r="101" spans="1:15" x14ac:dyDescent="0.25">
      <c r="A101" s="2" t="s">
        <v>477</v>
      </c>
      <c r="B101" s="2" t="s">
        <v>478</v>
      </c>
      <c r="C101" s="2"/>
      <c r="D101" s="2" t="s">
        <v>479</v>
      </c>
      <c r="E101" s="17" t="s">
        <v>420</v>
      </c>
      <c r="F101" s="2" t="s">
        <v>480</v>
      </c>
      <c r="G101" s="17">
        <v>471.57249999999999</v>
      </c>
      <c r="H101" s="2" t="s">
        <v>481</v>
      </c>
      <c r="I101" s="2" t="s">
        <v>482</v>
      </c>
      <c r="J101" s="17">
        <v>3429</v>
      </c>
      <c r="K101" s="4">
        <v>41838</v>
      </c>
      <c r="L101" s="51" t="s">
        <v>766</v>
      </c>
      <c r="M101" s="2"/>
      <c r="N101" s="2" t="s">
        <v>483</v>
      </c>
      <c r="O101" s="2" t="s">
        <v>484</v>
      </c>
    </row>
    <row r="102" spans="1:15" x14ac:dyDescent="0.25">
      <c r="A102" s="2" t="s">
        <v>485</v>
      </c>
      <c r="B102" s="2">
        <v>1</v>
      </c>
      <c r="C102" s="2"/>
      <c r="D102" s="2" t="s">
        <v>486</v>
      </c>
      <c r="E102" s="17" t="s">
        <v>420</v>
      </c>
      <c r="F102" s="2" t="s">
        <v>487</v>
      </c>
      <c r="G102" s="17">
        <v>29.577999999999999</v>
      </c>
      <c r="H102" s="17">
        <v>29.577999999999999</v>
      </c>
      <c r="I102" s="2" t="s">
        <v>488</v>
      </c>
      <c r="J102" s="2" t="s">
        <v>489</v>
      </c>
      <c r="K102" s="4">
        <v>41838</v>
      </c>
      <c r="L102" s="51" t="s">
        <v>550</v>
      </c>
      <c r="M102" s="2"/>
      <c r="N102" s="2">
        <v>1</v>
      </c>
      <c r="O102" s="2" t="s">
        <v>490</v>
      </c>
    </row>
    <row r="103" spans="1:15" x14ac:dyDescent="0.25">
      <c r="A103" s="2" t="s">
        <v>84</v>
      </c>
      <c r="B103" s="2">
        <v>1</v>
      </c>
      <c r="C103" s="2"/>
      <c r="D103" s="2" t="s">
        <v>390</v>
      </c>
      <c r="E103" s="17" t="s">
        <v>502</v>
      </c>
      <c r="F103" s="2" t="s">
        <v>503</v>
      </c>
      <c r="G103" s="17">
        <v>450.50400000000002</v>
      </c>
      <c r="H103" s="2">
        <v>450.50400000000002</v>
      </c>
      <c r="I103" s="2" t="s">
        <v>504</v>
      </c>
      <c r="J103" s="17" t="s">
        <v>501</v>
      </c>
      <c r="K103" s="4">
        <v>41842</v>
      </c>
      <c r="L103" s="51" t="s">
        <v>549</v>
      </c>
      <c r="M103" s="2"/>
      <c r="N103" s="2">
        <v>24</v>
      </c>
      <c r="O103" s="2" t="s">
        <v>505</v>
      </c>
    </row>
    <row r="104" spans="1:15" x14ac:dyDescent="0.25">
      <c r="A104" s="2" t="s">
        <v>84</v>
      </c>
      <c r="B104" s="2">
        <v>1</v>
      </c>
      <c r="C104" s="2"/>
      <c r="D104" s="2" t="s">
        <v>500</v>
      </c>
      <c r="E104" s="17" t="s">
        <v>502</v>
      </c>
      <c r="F104" s="2" t="s">
        <v>506</v>
      </c>
      <c r="G104" s="17">
        <v>450.50400000000002</v>
      </c>
      <c r="H104" s="2">
        <v>450.50400000000002</v>
      </c>
      <c r="I104" s="2" t="s">
        <v>504</v>
      </c>
      <c r="J104" s="2" t="s">
        <v>507</v>
      </c>
      <c r="K104" s="4">
        <v>41842</v>
      </c>
      <c r="L104" s="51" t="s">
        <v>551</v>
      </c>
      <c r="M104" s="2"/>
      <c r="N104" s="2">
        <v>24</v>
      </c>
      <c r="O104" s="2" t="s">
        <v>508</v>
      </c>
    </row>
    <row r="105" spans="1:15" x14ac:dyDescent="0.25">
      <c r="A105" s="2" t="s">
        <v>84</v>
      </c>
      <c r="B105" s="2">
        <v>1</v>
      </c>
      <c r="C105" s="2"/>
      <c r="D105" s="2" t="s">
        <v>390</v>
      </c>
      <c r="E105" s="17" t="s">
        <v>502</v>
      </c>
      <c r="F105" s="2" t="s">
        <v>509</v>
      </c>
      <c r="G105" s="17">
        <v>450.50400000000002</v>
      </c>
      <c r="H105" s="17">
        <v>450.50400000000002</v>
      </c>
      <c r="I105" s="2" t="s">
        <v>504</v>
      </c>
      <c r="J105" s="2" t="s">
        <v>507</v>
      </c>
      <c r="K105" s="4">
        <v>41842</v>
      </c>
      <c r="L105" s="51" t="s">
        <v>551</v>
      </c>
      <c r="M105" s="2"/>
      <c r="N105" s="2">
        <v>24</v>
      </c>
      <c r="O105" s="2" t="s">
        <v>510</v>
      </c>
    </row>
    <row r="106" spans="1:15" x14ac:dyDescent="0.25">
      <c r="A106" s="2" t="s">
        <v>31</v>
      </c>
      <c r="B106" s="2">
        <v>1</v>
      </c>
      <c r="C106" s="2"/>
      <c r="D106" s="2" t="s">
        <v>18</v>
      </c>
      <c r="E106" s="17" t="s">
        <v>502</v>
      </c>
      <c r="F106" s="2" t="s">
        <v>511</v>
      </c>
      <c r="G106" s="17">
        <v>869.59199999999998</v>
      </c>
      <c r="H106" s="2">
        <v>869.59199999999998</v>
      </c>
      <c r="I106" s="2" t="s">
        <v>504</v>
      </c>
      <c r="J106" s="17">
        <v>16430</v>
      </c>
      <c r="K106" s="4">
        <v>41842</v>
      </c>
      <c r="L106" s="51" t="s">
        <v>549</v>
      </c>
      <c r="M106" s="2"/>
      <c r="N106" s="2">
        <v>12</v>
      </c>
      <c r="O106" s="2" t="s">
        <v>512</v>
      </c>
    </row>
    <row r="107" spans="1:15" x14ac:dyDescent="0.25">
      <c r="A107" s="2" t="s">
        <v>135</v>
      </c>
      <c r="B107" s="2">
        <v>1</v>
      </c>
      <c r="C107" s="2"/>
      <c r="D107" s="2" t="s">
        <v>18</v>
      </c>
      <c r="E107" s="17" t="s">
        <v>502</v>
      </c>
      <c r="F107" s="2" t="s">
        <v>513</v>
      </c>
      <c r="G107" s="17">
        <v>869.59199999999998</v>
      </c>
      <c r="H107" s="17">
        <v>869.59199999999998</v>
      </c>
      <c r="I107" s="2" t="s">
        <v>504</v>
      </c>
      <c r="J107" s="2">
        <v>16430</v>
      </c>
      <c r="K107" s="4">
        <v>41842</v>
      </c>
      <c r="L107" s="51" t="s">
        <v>547</v>
      </c>
      <c r="M107" s="2"/>
      <c r="N107" s="2">
        <v>12</v>
      </c>
      <c r="O107" s="2" t="s">
        <v>512</v>
      </c>
    </row>
    <row r="108" spans="1:15" x14ac:dyDescent="0.25">
      <c r="A108" s="12" t="s">
        <v>25</v>
      </c>
      <c r="B108" s="12">
        <v>1</v>
      </c>
      <c r="C108" s="12"/>
      <c r="D108" s="17" t="s">
        <v>36</v>
      </c>
      <c r="E108" s="12" t="s">
        <v>11</v>
      </c>
      <c r="F108" s="12" t="s">
        <v>518</v>
      </c>
      <c r="G108" s="25">
        <v>2846.9760000000001</v>
      </c>
      <c r="H108" s="12">
        <v>2846.9760000000001</v>
      </c>
      <c r="I108" s="12" t="s">
        <v>13</v>
      </c>
      <c r="J108" s="25" t="s">
        <v>47</v>
      </c>
      <c r="K108" s="13">
        <v>41845</v>
      </c>
      <c r="L108" s="21" t="s">
        <v>619</v>
      </c>
      <c r="M108" s="12"/>
      <c r="N108" s="12">
        <v>24</v>
      </c>
      <c r="O108" s="12" t="s">
        <v>517</v>
      </c>
    </row>
    <row r="109" spans="1:15" x14ac:dyDescent="0.25">
      <c r="A109" s="12" t="s">
        <v>25</v>
      </c>
      <c r="B109" s="12">
        <v>1</v>
      </c>
      <c r="C109" s="12"/>
      <c r="D109" s="17" t="s">
        <v>36</v>
      </c>
      <c r="E109" s="12" t="s">
        <v>184</v>
      </c>
      <c r="F109" s="12" t="s">
        <v>519</v>
      </c>
      <c r="G109" s="25">
        <v>2846.9760000000001</v>
      </c>
      <c r="H109" s="12">
        <v>2846.9760000000001</v>
      </c>
      <c r="I109" s="12" t="s">
        <v>13</v>
      </c>
      <c r="J109" s="25" t="s">
        <v>47</v>
      </c>
      <c r="K109" s="13">
        <v>41845</v>
      </c>
      <c r="L109" s="21" t="s">
        <v>619</v>
      </c>
      <c r="M109" s="12"/>
      <c r="N109" s="12">
        <v>24</v>
      </c>
      <c r="O109" s="1" t="s">
        <v>522</v>
      </c>
    </row>
    <row r="110" spans="1:15" x14ac:dyDescent="0.25">
      <c r="A110" s="12" t="s">
        <v>25</v>
      </c>
      <c r="B110" s="12">
        <v>1</v>
      </c>
      <c r="C110" s="12"/>
      <c r="D110" s="17" t="s">
        <v>36</v>
      </c>
      <c r="E110" s="12" t="s">
        <v>11</v>
      </c>
      <c r="F110" s="12" t="s">
        <v>520</v>
      </c>
      <c r="G110" s="25">
        <v>2609.7280000000001</v>
      </c>
      <c r="H110" s="12">
        <v>2609.7280000000001</v>
      </c>
      <c r="I110" s="12" t="s">
        <v>13</v>
      </c>
      <c r="J110" s="25" t="s">
        <v>47</v>
      </c>
      <c r="K110" s="13">
        <v>41845</v>
      </c>
      <c r="L110" s="21" t="s">
        <v>619</v>
      </c>
      <c r="M110" s="12"/>
      <c r="N110" s="12">
        <v>22</v>
      </c>
      <c r="O110" s="1" t="s">
        <v>521</v>
      </c>
    </row>
    <row r="111" spans="1:15" x14ac:dyDescent="0.25">
      <c r="A111" s="50" t="s">
        <v>585</v>
      </c>
      <c r="B111" s="50" t="s">
        <v>526</v>
      </c>
      <c r="C111" s="50"/>
      <c r="D111" s="16" t="s">
        <v>567</v>
      </c>
      <c r="E111" s="50" t="s">
        <v>11</v>
      </c>
      <c r="F111" s="50" t="s">
        <v>620</v>
      </c>
      <c r="G111" s="61">
        <v>140.196</v>
      </c>
      <c r="H111" s="50" t="s">
        <v>527</v>
      </c>
      <c r="I111" s="61" t="s">
        <v>321</v>
      </c>
      <c r="J111" s="61">
        <v>42431</v>
      </c>
      <c r="K111" s="62">
        <v>41850</v>
      </c>
      <c r="L111" s="64" t="s">
        <v>549</v>
      </c>
      <c r="M111" s="50"/>
      <c r="N111" s="50" t="s">
        <v>528</v>
      </c>
      <c r="O111" s="47" t="s">
        <v>529</v>
      </c>
    </row>
    <row r="112" spans="1:15" s="2" customFormat="1" ht="31.5" x14ac:dyDescent="0.25">
      <c r="A112" s="11" t="s">
        <v>538</v>
      </c>
      <c r="B112" s="2" t="s">
        <v>457</v>
      </c>
      <c r="D112" s="2" t="s">
        <v>458</v>
      </c>
      <c r="E112" s="17" t="s">
        <v>420</v>
      </c>
      <c r="F112" s="2" t="s">
        <v>530</v>
      </c>
      <c r="G112" s="17">
        <v>121.416</v>
      </c>
      <c r="H112" s="2" t="s">
        <v>535</v>
      </c>
      <c r="I112" s="2" t="s">
        <v>461</v>
      </c>
      <c r="J112" s="46" t="s">
        <v>533</v>
      </c>
      <c r="K112" s="13">
        <v>41863</v>
      </c>
      <c r="L112" s="64" t="s">
        <v>549</v>
      </c>
      <c r="N112" s="2" t="s">
        <v>534</v>
      </c>
      <c r="O112" s="2" t="s">
        <v>571</v>
      </c>
    </row>
    <row r="113" spans="1:15" s="25" customFormat="1" x14ac:dyDescent="0.25">
      <c r="A113" s="41" t="s">
        <v>250</v>
      </c>
      <c r="B113" s="25">
        <v>2</v>
      </c>
      <c r="D113" s="25" t="s">
        <v>330</v>
      </c>
      <c r="E113" s="25" t="s">
        <v>318</v>
      </c>
      <c r="F113" s="12" t="s">
        <v>531</v>
      </c>
      <c r="G113" s="25">
        <v>108.699</v>
      </c>
      <c r="H113" s="25">
        <v>217.398</v>
      </c>
      <c r="I113" s="25" t="s">
        <v>332</v>
      </c>
      <c r="J113" s="12" t="s">
        <v>537</v>
      </c>
      <c r="K113" s="13">
        <v>41863</v>
      </c>
      <c r="L113" s="51" t="s">
        <v>547</v>
      </c>
      <c r="N113" s="25">
        <v>3</v>
      </c>
      <c r="O113" s="25" t="s">
        <v>574</v>
      </c>
    </row>
    <row r="114" spans="1:15" s="2" customFormat="1" x14ac:dyDescent="0.25">
      <c r="A114" s="2" t="s">
        <v>539</v>
      </c>
      <c r="B114" s="2">
        <v>1</v>
      </c>
      <c r="D114" s="2" t="s">
        <v>543</v>
      </c>
      <c r="E114" s="25" t="s">
        <v>11</v>
      </c>
      <c r="F114" s="12" t="s">
        <v>540</v>
      </c>
      <c r="G114" s="17">
        <v>64.847999999999999</v>
      </c>
      <c r="H114" s="17">
        <v>64.847999999999999</v>
      </c>
      <c r="I114" s="2" t="s">
        <v>542</v>
      </c>
      <c r="J114" s="2">
        <v>128433</v>
      </c>
      <c r="K114" s="13">
        <v>41864</v>
      </c>
      <c r="L114" s="51" t="s">
        <v>547</v>
      </c>
      <c r="N114" s="2">
        <v>3</v>
      </c>
      <c r="O114" s="11" t="s">
        <v>572</v>
      </c>
    </row>
    <row r="115" spans="1:15" s="2" customFormat="1" x14ac:dyDescent="0.25">
      <c r="A115" s="2" t="s">
        <v>539</v>
      </c>
      <c r="B115" s="2">
        <v>1</v>
      </c>
      <c r="D115" s="2" t="s">
        <v>543</v>
      </c>
      <c r="E115" s="25" t="s">
        <v>11</v>
      </c>
      <c r="F115" s="12" t="s">
        <v>541</v>
      </c>
      <c r="G115" s="17">
        <v>64.847999999999999</v>
      </c>
      <c r="H115" s="17">
        <v>64.847999999999999</v>
      </c>
      <c r="I115" s="2" t="s">
        <v>542</v>
      </c>
      <c r="J115" s="2">
        <v>128433</v>
      </c>
      <c r="K115" s="4">
        <v>41864</v>
      </c>
      <c r="L115" s="82" t="s">
        <v>867</v>
      </c>
      <c r="N115" s="2">
        <v>3</v>
      </c>
      <c r="O115" s="11" t="s">
        <v>573</v>
      </c>
    </row>
    <row r="116" spans="1:15" x14ac:dyDescent="0.25">
      <c r="A116" s="53" t="s">
        <v>557</v>
      </c>
      <c r="B116" s="53">
        <v>1</v>
      </c>
      <c r="C116" s="54"/>
      <c r="D116" s="54" t="s">
        <v>558</v>
      </c>
      <c r="E116" s="65" t="s">
        <v>201</v>
      </c>
      <c r="F116" s="65" t="s">
        <v>559</v>
      </c>
      <c r="G116" s="55">
        <v>584.59299999999996</v>
      </c>
      <c r="H116" s="55">
        <v>584.59299999999996</v>
      </c>
      <c r="I116" s="53" t="s">
        <v>560</v>
      </c>
      <c r="J116" s="53">
        <v>334</v>
      </c>
      <c r="K116" s="66">
        <v>41870</v>
      </c>
      <c r="L116" s="67" t="s">
        <v>549</v>
      </c>
      <c r="M116" s="54" t="s">
        <v>555</v>
      </c>
      <c r="N116" s="53">
        <v>5</v>
      </c>
      <c r="O116" s="54" t="s">
        <v>561</v>
      </c>
    </row>
    <row r="117" spans="1:15" x14ac:dyDescent="0.25">
      <c r="A117" s="16" t="s">
        <v>562</v>
      </c>
      <c r="B117" s="16">
        <v>1</v>
      </c>
      <c r="C117" s="47"/>
      <c r="D117" s="47" t="s">
        <v>18</v>
      </c>
      <c r="E117" s="50" t="s">
        <v>201</v>
      </c>
      <c r="F117" s="50" t="s">
        <v>563</v>
      </c>
      <c r="G117" s="48">
        <v>289.86399999999998</v>
      </c>
      <c r="H117" s="48">
        <v>289.86399999999998</v>
      </c>
      <c r="I117" s="16" t="s">
        <v>564</v>
      </c>
      <c r="J117" s="16">
        <v>26434</v>
      </c>
      <c r="K117" s="49">
        <v>41870</v>
      </c>
      <c r="L117" s="63" t="s">
        <v>549</v>
      </c>
      <c r="M117" s="47" t="s">
        <v>556</v>
      </c>
      <c r="N117" s="16">
        <v>4</v>
      </c>
      <c r="O117" s="47" t="s">
        <v>565</v>
      </c>
    </row>
    <row r="118" spans="1:15" s="2" customFormat="1" x14ac:dyDescent="0.25">
      <c r="A118" s="2" t="s">
        <v>584</v>
      </c>
      <c r="B118" s="2" t="s">
        <v>570</v>
      </c>
      <c r="D118" s="2" t="s">
        <v>566</v>
      </c>
      <c r="E118" s="2" t="s">
        <v>568</v>
      </c>
      <c r="F118" s="2" t="s">
        <v>607</v>
      </c>
      <c r="G118" s="17">
        <v>93.463999999999999</v>
      </c>
      <c r="H118" s="2" t="s">
        <v>583</v>
      </c>
      <c r="I118" s="12" t="s">
        <v>586</v>
      </c>
      <c r="J118" s="2" t="s">
        <v>569</v>
      </c>
      <c r="K118" s="4">
        <v>41871</v>
      </c>
      <c r="L118" s="2" t="s">
        <v>547</v>
      </c>
      <c r="N118" s="2" t="s">
        <v>580</v>
      </c>
      <c r="O118" s="2" t="s">
        <v>579</v>
      </c>
    </row>
    <row r="119" spans="1:15" s="2" customFormat="1" x14ac:dyDescent="0.25">
      <c r="A119" s="2" t="s">
        <v>539</v>
      </c>
      <c r="B119" s="2">
        <v>1</v>
      </c>
      <c r="D119" s="2" t="s">
        <v>587</v>
      </c>
      <c r="E119" s="2" t="s">
        <v>11</v>
      </c>
      <c r="F119" s="2" t="s">
        <v>630</v>
      </c>
      <c r="G119" s="17">
        <v>21.616</v>
      </c>
      <c r="H119" s="2">
        <v>21.616</v>
      </c>
      <c r="I119" s="12" t="s">
        <v>588</v>
      </c>
      <c r="J119" s="2">
        <v>128435</v>
      </c>
      <c r="K119" s="4">
        <v>41879</v>
      </c>
      <c r="L119" s="2" t="s">
        <v>547</v>
      </c>
      <c r="N119" s="2">
        <v>1</v>
      </c>
      <c r="O119" s="2" t="s">
        <v>596</v>
      </c>
    </row>
    <row r="120" spans="1:15" s="2" customFormat="1" x14ac:dyDescent="0.25">
      <c r="A120" s="2" t="s">
        <v>589</v>
      </c>
      <c r="B120" s="2">
        <v>1</v>
      </c>
      <c r="D120" s="2" t="s">
        <v>590</v>
      </c>
      <c r="E120" s="2" t="s">
        <v>11</v>
      </c>
      <c r="F120" s="2" t="s">
        <v>650</v>
      </c>
      <c r="G120" s="17">
        <v>253.29499999999999</v>
      </c>
      <c r="H120" s="2">
        <v>253.29499999999999</v>
      </c>
      <c r="I120" s="2" t="s">
        <v>591</v>
      </c>
      <c r="J120" s="2" t="s">
        <v>592</v>
      </c>
      <c r="K120" s="4">
        <v>41879</v>
      </c>
      <c r="L120" s="82" t="s">
        <v>578</v>
      </c>
      <c r="N120" s="2">
        <v>0.95</v>
      </c>
      <c r="O120" s="2" t="s">
        <v>593</v>
      </c>
    </row>
    <row r="121" spans="1:15" x14ac:dyDescent="0.25">
      <c r="A121" s="1" t="s">
        <v>68</v>
      </c>
      <c r="B121" s="1" t="s">
        <v>69</v>
      </c>
      <c r="C121" s="1"/>
      <c r="D121" s="1" t="s">
        <v>23</v>
      </c>
      <c r="E121" s="2" t="s">
        <v>11</v>
      </c>
      <c r="F121" s="2" t="s">
        <v>594</v>
      </c>
      <c r="G121" s="17">
        <v>70.62</v>
      </c>
      <c r="H121" s="2" t="s">
        <v>598</v>
      </c>
      <c r="I121" s="1" t="s">
        <v>70</v>
      </c>
      <c r="J121" s="1" t="s">
        <v>595</v>
      </c>
      <c r="K121" s="4">
        <v>41883</v>
      </c>
      <c r="L121" s="51" t="s">
        <v>547</v>
      </c>
      <c r="M121" s="1"/>
      <c r="N121" s="1" t="s">
        <v>597</v>
      </c>
      <c r="O121" s="1" t="s">
        <v>644</v>
      </c>
    </row>
    <row r="122" spans="1:15" x14ac:dyDescent="0.25">
      <c r="A122" s="2" t="s">
        <v>599</v>
      </c>
      <c r="B122" s="2">
        <v>1</v>
      </c>
      <c r="C122" s="2"/>
      <c r="D122" s="2" t="s">
        <v>600</v>
      </c>
      <c r="E122" s="2" t="s">
        <v>11</v>
      </c>
      <c r="F122" s="2" t="s">
        <v>601</v>
      </c>
      <c r="G122" s="17">
        <v>216.16</v>
      </c>
      <c r="H122" s="2">
        <v>216.16</v>
      </c>
      <c r="I122" s="2" t="s">
        <v>602</v>
      </c>
      <c r="J122" s="17">
        <v>128436</v>
      </c>
      <c r="K122" s="4">
        <v>41884</v>
      </c>
      <c r="L122" s="2" t="s">
        <v>547</v>
      </c>
      <c r="M122" s="2"/>
      <c r="N122" s="2">
        <v>10</v>
      </c>
      <c r="O122" s="2" t="s">
        <v>604</v>
      </c>
    </row>
    <row r="123" spans="1:15" x14ac:dyDescent="0.25">
      <c r="A123" s="2" t="s">
        <v>603</v>
      </c>
      <c r="B123" s="2">
        <v>2</v>
      </c>
      <c r="C123" s="2"/>
      <c r="D123" s="2" t="s">
        <v>773</v>
      </c>
      <c r="E123" s="2" t="s">
        <v>184</v>
      </c>
      <c r="F123" s="2" t="s">
        <v>679</v>
      </c>
      <c r="G123" s="17">
        <v>1131.7739999999999</v>
      </c>
      <c r="H123" s="2">
        <v>2263.5479999999998</v>
      </c>
      <c r="I123" s="2" t="s">
        <v>774</v>
      </c>
      <c r="J123" s="17" t="s">
        <v>605</v>
      </c>
      <c r="K123" s="4">
        <v>41884</v>
      </c>
      <c r="L123" s="2" t="s">
        <v>618</v>
      </c>
      <c r="M123" s="2"/>
      <c r="N123" s="2">
        <v>12</v>
      </c>
      <c r="O123" s="2" t="s">
        <v>645</v>
      </c>
    </row>
    <row r="124" spans="1:15" x14ac:dyDescent="0.25">
      <c r="A124" s="2" t="s">
        <v>84</v>
      </c>
      <c r="B124" s="2">
        <v>1</v>
      </c>
      <c r="C124" s="2"/>
      <c r="D124" s="2" t="s">
        <v>775</v>
      </c>
      <c r="E124" s="2" t="s">
        <v>201</v>
      </c>
      <c r="F124" s="2" t="s">
        <v>776</v>
      </c>
      <c r="G124" s="17">
        <v>450.50400000000002</v>
      </c>
      <c r="H124" s="2">
        <v>450.50400000000002</v>
      </c>
      <c r="I124" s="2" t="s">
        <v>777</v>
      </c>
      <c r="J124" s="17" t="s">
        <v>606</v>
      </c>
      <c r="K124" s="4">
        <v>41887</v>
      </c>
      <c r="L124" s="2" t="s">
        <v>618</v>
      </c>
      <c r="M124" s="2"/>
      <c r="N124" s="2">
        <v>24</v>
      </c>
      <c r="O124" s="2" t="s">
        <v>646</v>
      </c>
    </row>
    <row r="125" spans="1:15" x14ac:dyDescent="0.25">
      <c r="A125" s="2" t="s">
        <v>557</v>
      </c>
      <c r="B125" s="2">
        <v>1</v>
      </c>
      <c r="C125" s="2"/>
      <c r="D125" s="2" t="s">
        <v>778</v>
      </c>
      <c r="E125" s="2" t="s">
        <v>201</v>
      </c>
      <c r="F125" s="2" t="s">
        <v>779</v>
      </c>
      <c r="G125" s="17">
        <v>1304.864</v>
      </c>
      <c r="H125" s="2">
        <v>1304.864</v>
      </c>
      <c r="I125" s="2" t="s">
        <v>781</v>
      </c>
      <c r="J125" s="17">
        <v>336</v>
      </c>
      <c r="K125" s="4">
        <v>41887</v>
      </c>
      <c r="L125" s="2" t="s">
        <v>780</v>
      </c>
      <c r="M125" s="2"/>
      <c r="N125" s="2">
        <v>11</v>
      </c>
      <c r="O125" s="2" t="s">
        <v>647</v>
      </c>
    </row>
    <row r="126" spans="1:15" x14ac:dyDescent="0.25">
      <c r="A126" s="2" t="s">
        <v>84</v>
      </c>
      <c r="B126" s="2">
        <v>1</v>
      </c>
      <c r="C126" s="2"/>
      <c r="D126" s="2" t="s">
        <v>775</v>
      </c>
      <c r="E126" s="2" t="s">
        <v>201</v>
      </c>
      <c r="F126" s="2" t="s">
        <v>782</v>
      </c>
      <c r="G126" s="17">
        <v>450.50400000000002</v>
      </c>
      <c r="H126" s="2">
        <v>450.50400000000002</v>
      </c>
      <c r="I126" s="2" t="s">
        <v>777</v>
      </c>
      <c r="J126" s="17" t="s">
        <v>608</v>
      </c>
      <c r="K126" s="4">
        <v>41891</v>
      </c>
      <c r="L126" s="2" t="s">
        <v>780</v>
      </c>
      <c r="M126" s="2"/>
      <c r="N126" s="2">
        <v>24</v>
      </c>
      <c r="O126" s="2" t="s">
        <v>783</v>
      </c>
    </row>
    <row r="127" spans="1:15" x14ac:dyDescent="0.25">
      <c r="A127" s="2" t="s">
        <v>84</v>
      </c>
      <c r="B127" s="2">
        <v>1</v>
      </c>
      <c r="C127" s="2"/>
      <c r="D127" s="2" t="s">
        <v>775</v>
      </c>
      <c r="E127" s="2" t="s">
        <v>201</v>
      </c>
      <c r="F127" s="2" t="s">
        <v>784</v>
      </c>
      <c r="G127" s="17">
        <v>450.50400000000002</v>
      </c>
      <c r="H127" s="2">
        <v>450.50400000000002</v>
      </c>
      <c r="I127" s="2" t="s">
        <v>777</v>
      </c>
      <c r="J127" s="17" t="s">
        <v>608</v>
      </c>
      <c r="K127" s="4">
        <v>41891</v>
      </c>
      <c r="L127" s="2" t="s">
        <v>780</v>
      </c>
      <c r="M127" s="2"/>
      <c r="N127" s="2">
        <v>24</v>
      </c>
      <c r="O127" s="2" t="s">
        <v>785</v>
      </c>
    </row>
    <row r="128" spans="1:15" x14ac:dyDescent="0.25">
      <c r="A128" s="2" t="s">
        <v>84</v>
      </c>
      <c r="B128" s="2">
        <v>1</v>
      </c>
      <c r="C128" s="2"/>
      <c r="D128" s="2" t="s">
        <v>775</v>
      </c>
      <c r="E128" s="2" t="s">
        <v>201</v>
      </c>
      <c r="F128" s="2" t="s">
        <v>786</v>
      </c>
      <c r="G128" s="17">
        <v>450.50400000000002</v>
      </c>
      <c r="H128" s="2">
        <v>450.50400000000002</v>
      </c>
      <c r="I128" s="2" t="s">
        <v>777</v>
      </c>
      <c r="J128" s="17" t="s">
        <v>608</v>
      </c>
      <c r="K128" s="4">
        <v>41891</v>
      </c>
      <c r="L128" s="2" t="s">
        <v>780</v>
      </c>
      <c r="M128" s="2"/>
      <c r="N128" s="2">
        <v>24</v>
      </c>
      <c r="O128" s="2" t="s">
        <v>787</v>
      </c>
    </row>
    <row r="129" spans="1:15" x14ac:dyDescent="0.25">
      <c r="A129" s="2" t="s">
        <v>84</v>
      </c>
      <c r="B129" s="2">
        <v>1</v>
      </c>
      <c r="C129" s="2"/>
      <c r="D129" s="2" t="s">
        <v>775</v>
      </c>
      <c r="E129" s="2" t="s">
        <v>201</v>
      </c>
      <c r="F129" s="2" t="s">
        <v>788</v>
      </c>
      <c r="G129" s="17">
        <v>431.733</v>
      </c>
      <c r="H129" s="2">
        <v>431.733</v>
      </c>
      <c r="I129" s="2" t="s">
        <v>777</v>
      </c>
      <c r="J129" s="17" t="s">
        <v>608</v>
      </c>
      <c r="K129" s="4">
        <v>41891</v>
      </c>
      <c r="L129" s="2" t="s">
        <v>780</v>
      </c>
      <c r="M129" s="2"/>
      <c r="N129" s="2">
        <v>23</v>
      </c>
      <c r="O129" s="2" t="s">
        <v>789</v>
      </c>
    </row>
    <row r="130" spans="1:15" x14ac:dyDescent="0.25">
      <c r="A130" s="2" t="s">
        <v>35</v>
      </c>
      <c r="B130" s="2">
        <v>1</v>
      </c>
      <c r="C130" s="2"/>
      <c r="D130" s="2" t="s">
        <v>36</v>
      </c>
      <c r="E130" s="2" t="s">
        <v>184</v>
      </c>
      <c r="F130" s="2" t="s">
        <v>615</v>
      </c>
      <c r="G130" s="17">
        <v>2845.08</v>
      </c>
      <c r="H130" s="2">
        <v>2845.08</v>
      </c>
      <c r="I130" s="2" t="s">
        <v>774</v>
      </c>
      <c r="J130" s="17" t="s">
        <v>616</v>
      </c>
      <c r="K130" s="4">
        <v>41887</v>
      </c>
      <c r="L130" s="2" t="s">
        <v>618</v>
      </c>
      <c r="M130" s="2"/>
      <c r="N130" s="2">
        <v>24</v>
      </c>
      <c r="O130" s="2" t="s">
        <v>790</v>
      </c>
    </row>
    <row r="131" spans="1:15" x14ac:dyDescent="0.25">
      <c r="A131" s="2" t="s">
        <v>609</v>
      </c>
      <c r="B131" s="2">
        <v>1</v>
      </c>
      <c r="C131" s="2"/>
      <c r="D131" s="2" t="s">
        <v>355</v>
      </c>
      <c r="E131" s="2" t="s">
        <v>184</v>
      </c>
      <c r="F131" s="2" t="s">
        <v>666</v>
      </c>
      <c r="G131" s="17">
        <v>64.847999999999999</v>
      </c>
      <c r="H131" s="2">
        <v>64.847999999999999</v>
      </c>
      <c r="I131" s="2" t="s">
        <v>791</v>
      </c>
      <c r="J131" s="17" t="s">
        <v>612</v>
      </c>
      <c r="K131" s="4">
        <v>41891</v>
      </c>
      <c r="L131" s="2" t="s">
        <v>618</v>
      </c>
      <c r="M131" s="2"/>
      <c r="N131" s="2">
        <v>3</v>
      </c>
      <c r="O131" s="2" t="s">
        <v>604</v>
      </c>
    </row>
    <row r="132" spans="1:15" x14ac:dyDescent="0.25">
      <c r="A132" s="2" t="s">
        <v>792</v>
      </c>
      <c r="B132" s="2">
        <v>1</v>
      </c>
      <c r="C132" s="2"/>
      <c r="D132" s="2" t="s">
        <v>793</v>
      </c>
      <c r="E132" s="2" t="s">
        <v>184</v>
      </c>
      <c r="F132" s="2" t="s">
        <v>667</v>
      </c>
      <c r="G132" s="17">
        <v>53.155999999999999</v>
      </c>
      <c r="H132" s="2">
        <v>53.155999999999999</v>
      </c>
      <c r="I132" s="2" t="s">
        <v>794</v>
      </c>
      <c r="J132" s="17" t="s">
        <v>613</v>
      </c>
      <c r="K132" s="4">
        <v>41891</v>
      </c>
      <c r="L132" s="2" t="s">
        <v>547</v>
      </c>
      <c r="M132" s="2"/>
      <c r="N132" s="2">
        <v>1.7</v>
      </c>
      <c r="O132" s="2" t="s">
        <v>668</v>
      </c>
    </row>
    <row r="133" spans="1:15" x14ac:dyDescent="0.25">
      <c r="A133" s="2" t="s">
        <v>622</v>
      </c>
      <c r="B133" s="2" t="s">
        <v>610</v>
      </c>
      <c r="C133" s="2"/>
      <c r="D133" s="2" t="s">
        <v>317</v>
      </c>
      <c r="E133" s="2" t="s">
        <v>184</v>
      </c>
      <c r="F133" s="2" t="s">
        <v>621</v>
      </c>
      <c r="G133" s="17">
        <v>77.08</v>
      </c>
      <c r="H133" s="2" t="s">
        <v>629</v>
      </c>
      <c r="I133" s="2" t="s">
        <v>662</v>
      </c>
      <c r="J133" s="17" t="s">
        <v>611</v>
      </c>
      <c r="K133" s="4">
        <v>41891</v>
      </c>
      <c r="L133" s="2" t="s">
        <v>618</v>
      </c>
      <c r="M133" s="2"/>
      <c r="N133" s="2" t="s">
        <v>614</v>
      </c>
      <c r="O133" s="2" t="s">
        <v>648</v>
      </c>
    </row>
    <row r="134" spans="1:15" x14ac:dyDescent="0.25">
      <c r="A134" s="2" t="s">
        <v>235</v>
      </c>
      <c r="B134" s="2" t="s">
        <v>526</v>
      </c>
      <c r="C134" s="2"/>
      <c r="D134" s="2" t="s">
        <v>317</v>
      </c>
      <c r="E134" s="2" t="s">
        <v>184</v>
      </c>
      <c r="F134" s="2" t="s">
        <v>623</v>
      </c>
      <c r="G134" s="17">
        <v>128.51300000000001</v>
      </c>
      <c r="H134" s="2" t="s">
        <v>624</v>
      </c>
      <c r="I134" s="2" t="s">
        <v>41</v>
      </c>
      <c r="J134" s="17">
        <v>42438</v>
      </c>
      <c r="K134" s="4">
        <v>41897</v>
      </c>
      <c r="L134" s="2" t="s">
        <v>618</v>
      </c>
      <c r="M134" s="2"/>
      <c r="N134" s="2" t="s">
        <v>625</v>
      </c>
      <c r="O134" s="2" t="s">
        <v>626</v>
      </c>
    </row>
    <row r="135" spans="1:15" s="79" customFormat="1" x14ac:dyDescent="0.25">
      <c r="A135" s="74" t="s">
        <v>418</v>
      </c>
      <c r="B135" s="75">
        <v>1</v>
      </c>
      <c r="C135" s="74"/>
      <c r="D135" s="74" t="s">
        <v>419</v>
      </c>
      <c r="E135" s="76" t="s">
        <v>420</v>
      </c>
      <c r="F135" s="75" t="s">
        <v>627</v>
      </c>
      <c r="G135" s="76">
        <v>6032.28</v>
      </c>
      <c r="H135" s="76">
        <v>6032.28</v>
      </c>
      <c r="I135" s="74" t="s">
        <v>422</v>
      </c>
      <c r="J135" s="74" t="s">
        <v>628</v>
      </c>
      <c r="K135" s="77">
        <v>41897</v>
      </c>
      <c r="L135" s="78" t="s">
        <v>552</v>
      </c>
      <c r="M135" s="74"/>
      <c r="N135" s="75">
        <v>24</v>
      </c>
      <c r="O135" s="74" t="s">
        <v>649</v>
      </c>
    </row>
    <row r="136" spans="1:15" s="79" customFormat="1" x14ac:dyDescent="0.25">
      <c r="A136" s="74" t="s">
        <v>795</v>
      </c>
      <c r="B136" s="75">
        <v>1</v>
      </c>
      <c r="C136" s="74"/>
      <c r="D136" s="75" t="s">
        <v>796</v>
      </c>
      <c r="E136" s="76" t="s">
        <v>502</v>
      </c>
      <c r="F136" s="75" t="s">
        <v>678</v>
      </c>
      <c r="G136" s="76">
        <v>869.59199999999998</v>
      </c>
      <c r="H136" s="74">
        <v>869.59199999999998</v>
      </c>
      <c r="I136" s="74" t="s">
        <v>797</v>
      </c>
      <c r="J136" s="80">
        <v>16439</v>
      </c>
      <c r="K136" s="77">
        <v>41906</v>
      </c>
      <c r="L136" s="78" t="s">
        <v>552</v>
      </c>
      <c r="M136" s="74"/>
      <c r="N136" s="75">
        <v>12</v>
      </c>
      <c r="O136" s="74" t="s">
        <v>798</v>
      </c>
    </row>
    <row r="137" spans="1:15" s="79" customFormat="1" x14ac:dyDescent="0.25">
      <c r="A137" s="74" t="s">
        <v>653</v>
      </c>
      <c r="B137" s="75">
        <v>1</v>
      </c>
      <c r="C137" s="74"/>
      <c r="D137" s="75" t="s">
        <v>796</v>
      </c>
      <c r="E137" s="74" t="s">
        <v>502</v>
      </c>
      <c r="F137" s="75" t="s">
        <v>651</v>
      </c>
      <c r="G137" s="76">
        <v>869.59199999999998</v>
      </c>
      <c r="H137" s="74">
        <v>869.59199999999998</v>
      </c>
      <c r="I137" s="74" t="s">
        <v>797</v>
      </c>
      <c r="J137" s="80">
        <v>16439</v>
      </c>
      <c r="K137" s="77">
        <v>41906</v>
      </c>
      <c r="L137" s="78" t="s">
        <v>552</v>
      </c>
      <c r="M137" s="74"/>
      <c r="N137" s="75">
        <v>12</v>
      </c>
      <c r="O137" s="74" t="s">
        <v>798</v>
      </c>
    </row>
    <row r="138" spans="1:15" s="79" customFormat="1" x14ac:dyDescent="0.25">
      <c r="A138" s="74" t="s">
        <v>654</v>
      </c>
      <c r="B138" s="75">
        <v>1</v>
      </c>
      <c r="C138" s="74"/>
      <c r="D138" s="75" t="s">
        <v>799</v>
      </c>
      <c r="E138" s="76" t="s">
        <v>502</v>
      </c>
      <c r="F138" s="75" t="s">
        <v>652</v>
      </c>
      <c r="G138" s="76">
        <v>450.50400000000002</v>
      </c>
      <c r="H138" s="74">
        <v>450.50400000000002</v>
      </c>
      <c r="I138" s="74" t="s">
        <v>797</v>
      </c>
      <c r="J138" s="80" t="s">
        <v>658</v>
      </c>
      <c r="K138" s="77">
        <v>41906</v>
      </c>
      <c r="L138" s="78" t="s">
        <v>552</v>
      </c>
      <c r="M138" s="74"/>
      <c r="N138" s="75">
        <v>24</v>
      </c>
      <c r="O138" s="74" t="s">
        <v>800</v>
      </c>
    </row>
    <row r="139" spans="1:15" s="79" customFormat="1" x14ac:dyDescent="0.25">
      <c r="A139" s="74" t="s">
        <v>379</v>
      </c>
      <c r="B139" s="75">
        <v>1</v>
      </c>
      <c r="C139" s="74"/>
      <c r="D139" s="75" t="s">
        <v>799</v>
      </c>
      <c r="E139" s="76" t="s">
        <v>502</v>
      </c>
      <c r="F139" s="75" t="s">
        <v>801</v>
      </c>
      <c r="G139" s="80">
        <v>450.50400000000002</v>
      </c>
      <c r="H139" s="80">
        <v>450.50400000000002</v>
      </c>
      <c r="I139" s="74" t="s">
        <v>797</v>
      </c>
      <c r="J139" s="81" t="s">
        <v>802</v>
      </c>
      <c r="K139" s="77">
        <v>41906</v>
      </c>
      <c r="L139" s="78" t="s">
        <v>552</v>
      </c>
      <c r="M139" s="74"/>
      <c r="N139" s="75">
        <v>24</v>
      </c>
      <c r="O139" s="74" t="s">
        <v>655</v>
      </c>
    </row>
    <row r="140" spans="1:15" s="79" customFormat="1" x14ac:dyDescent="0.25">
      <c r="A140" s="74" t="s">
        <v>379</v>
      </c>
      <c r="B140" s="75">
        <v>1</v>
      </c>
      <c r="C140" s="74"/>
      <c r="D140" s="74" t="s">
        <v>799</v>
      </c>
      <c r="E140" s="76" t="s">
        <v>502</v>
      </c>
      <c r="F140" s="75" t="s">
        <v>803</v>
      </c>
      <c r="G140" s="76">
        <v>450.50400000000002</v>
      </c>
      <c r="H140" s="74">
        <v>450.50400000000002</v>
      </c>
      <c r="I140" s="74" t="s">
        <v>797</v>
      </c>
      <c r="J140" s="80" t="s">
        <v>658</v>
      </c>
      <c r="K140" s="77">
        <v>41906</v>
      </c>
      <c r="L140" s="78" t="s">
        <v>552</v>
      </c>
      <c r="M140" s="74"/>
      <c r="N140" s="75">
        <v>24</v>
      </c>
      <c r="O140" s="74" t="s">
        <v>656</v>
      </c>
    </row>
    <row r="141" spans="1:15" s="79" customFormat="1" x14ac:dyDescent="0.25">
      <c r="A141" s="74" t="s">
        <v>379</v>
      </c>
      <c r="B141" s="75">
        <v>1</v>
      </c>
      <c r="C141" s="74"/>
      <c r="D141" s="75" t="s">
        <v>390</v>
      </c>
      <c r="E141" s="76" t="s">
        <v>502</v>
      </c>
      <c r="F141" s="75" t="s">
        <v>804</v>
      </c>
      <c r="G141" s="76">
        <v>431.733</v>
      </c>
      <c r="H141" s="74">
        <v>431.733</v>
      </c>
      <c r="I141" s="74" t="s">
        <v>388</v>
      </c>
      <c r="J141" s="74" t="s">
        <v>805</v>
      </c>
      <c r="K141" s="77">
        <v>41906</v>
      </c>
      <c r="L141" s="78" t="s">
        <v>549</v>
      </c>
      <c r="M141" s="74"/>
      <c r="N141" s="75">
        <v>23</v>
      </c>
      <c r="O141" s="74" t="s">
        <v>657</v>
      </c>
    </row>
    <row r="142" spans="1:15" s="79" customFormat="1" x14ac:dyDescent="0.25">
      <c r="A142" s="74" t="s">
        <v>448</v>
      </c>
      <c r="B142" s="74" t="s">
        <v>449</v>
      </c>
      <c r="C142" s="74"/>
      <c r="D142" s="75" t="s">
        <v>450</v>
      </c>
      <c r="E142" s="76" t="s">
        <v>420</v>
      </c>
      <c r="F142" s="75" t="s">
        <v>806</v>
      </c>
      <c r="G142" s="80">
        <v>30.353999999999999</v>
      </c>
      <c r="H142" s="74" t="s">
        <v>807</v>
      </c>
      <c r="I142" s="74" t="s">
        <v>453</v>
      </c>
      <c r="J142" s="75" t="s">
        <v>659</v>
      </c>
      <c r="K142" s="77">
        <v>41906</v>
      </c>
      <c r="L142" s="78" t="s">
        <v>552</v>
      </c>
      <c r="M142" s="74"/>
      <c r="N142" s="75" t="s">
        <v>808</v>
      </c>
      <c r="O142" s="74" t="s">
        <v>809</v>
      </c>
    </row>
    <row r="143" spans="1:15" s="79" customFormat="1" x14ac:dyDescent="0.25">
      <c r="A143" s="74" t="s">
        <v>697</v>
      </c>
      <c r="B143" s="74" t="s">
        <v>433</v>
      </c>
      <c r="C143" s="74"/>
      <c r="D143" s="75" t="s">
        <v>810</v>
      </c>
      <c r="E143" s="76" t="s">
        <v>420</v>
      </c>
      <c r="F143" s="75" t="s">
        <v>811</v>
      </c>
      <c r="G143" s="76">
        <v>111.67700000000001</v>
      </c>
      <c r="H143" s="74" t="s">
        <v>812</v>
      </c>
      <c r="I143" s="74" t="s">
        <v>437</v>
      </c>
      <c r="J143" s="75">
        <v>42439</v>
      </c>
      <c r="K143" s="77">
        <v>41906</v>
      </c>
      <c r="L143" s="78" t="s">
        <v>552</v>
      </c>
      <c r="M143" s="74"/>
      <c r="N143" s="75" t="s">
        <v>813</v>
      </c>
      <c r="O143" s="74" t="s">
        <v>814</v>
      </c>
    </row>
    <row r="144" spans="1:15" s="79" customFormat="1" x14ac:dyDescent="0.25">
      <c r="A144" s="74" t="s">
        <v>729</v>
      </c>
      <c r="B144" s="74" t="s">
        <v>441</v>
      </c>
      <c r="C144" s="74"/>
      <c r="D144" s="75" t="s">
        <v>699</v>
      </c>
      <c r="E144" s="76" t="s">
        <v>420</v>
      </c>
      <c r="F144" s="75" t="s">
        <v>815</v>
      </c>
      <c r="G144" s="76">
        <v>86.538499999999999</v>
      </c>
      <c r="H144" s="74" t="s">
        <v>816</v>
      </c>
      <c r="I144" s="74" t="s">
        <v>444</v>
      </c>
      <c r="J144" s="74" t="s">
        <v>818</v>
      </c>
      <c r="K144" s="77">
        <v>41906</v>
      </c>
      <c r="L144" s="78" t="s">
        <v>549</v>
      </c>
      <c r="M144" s="74"/>
      <c r="N144" s="75" t="s">
        <v>819</v>
      </c>
      <c r="O144" s="74" t="s">
        <v>820</v>
      </c>
    </row>
    <row r="145" spans="1:15" s="79" customFormat="1" x14ac:dyDescent="0.25">
      <c r="A145" s="74" t="s">
        <v>729</v>
      </c>
      <c r="B145" s="75" t="s">
        <v>660</v>
      </c>
      <c r="C145" s="74"/>
      <c r="D145" s="75" t="s">
        <v>699</v>
      </c>
      <c r="E145" s="76" t="s">
        <v>420</v>
      </c>
      <c r="F145" s="75" t="s">
        <v>821</v>
      </c>
      <c r="G145" s="76">
        <v>23.219000000000001</v>
      </c>
      <c r="H145" s="75" t="s">
        <v>663</v>
      </c>
      <c r="I145" s="74" t="s">
        <v>444</v>
      </c>
      <c r="J145" s="74" t="s">
        <v>822</v>
      </c>
      <c r="K145" s="77">
        <v>41906</v>
      </c>
      <c r="L145" s="78" t="s">
        <v>549</v>
      </c>
      <c r="M145" s="74"/>
      <c r="N145" s="75" t="s">
        <v>664</v>
      </c>
      <c r="O145" s="74" t="s">
        <v>823</v>
      </c>
    </row>
    <row r="146" spans="1:15" s="79" customFormat="1" x14ac:dyDescent="0.25">
      <c r="A146" s="74" t="s">
        <v>729</v>
      </c>
      <c r="B146" s="75" t="s">
        <v>660</v>
      </c>
      <c r="C146" s="74"/>
      <c r="D146" s="75" t="s">
        <v>699</v>
      </c>
      <c r="E146" s="76" t="s">
        <v>420</v>
      </c>
      <c r="F146" s="75" t="s">
        <v>824</v>
      </c>
      <c r="G146" s="80">
        <v>15.510999999999999</v>
      </c>
      <c r="H146" s="80" t="s">
        <v>857</v>
      </c>
      <c r="I146" s="74" t="s">
        <v>444</v>
      </c>
      <c r="J146" s="74" t="s">
        <v>825</v>
      </c>
      <c r="K146" s="77">
        <v>41906</v>
      </c>
      <c r="L146" s="78" t="s">
        <v>549</v>
      </c>
      <c r="M146" s="74"/>
      <c r="N146" s="75" t="s">
        <v>665</v>
      </c>
      <c r="O146" s="74" t="s">
        <v>826</v>
      </c>
    </row>
    <row r="147" spans="1:15" s="79" customFormat="1" x14ac:dyDescent="0.25">
      <c r="A147" s="74" t="s">
        <v>690</v>
      </c>
      <c r="B147" s="75">
        <v>1</v>
      </c>
      <c r="C147" s="74"/>
      <c r="D147" s="75" t="s">
        <v>673</v>
      </c>
      <c r="E147" s="76" t="s">
        <v>674</v>
      </c>
      <c r="F147" s="75" t="s">
        <v>827</v>
      </c>
      <c r="G147" s="76">
        <v>2607.9899999999998</v>
      </c>
      <c r="H147" s="75">
        <v>2607.9899999999998</v>
      </c>
      <c r="I147" s="74" t="s">
        <v>15</v>
      </c>
      <c r="J147" s="74" t="s">
        <v>675</v>
      </c>
      <c r="K147" s="77">
        <v>41906</v>
      </c>
      <c r="L147" s="78" t="s">
        <v>618</v>
      </c>
      <c r="M147" s="74"/>
      <c r="N147" s="75">
        <v>22</v>
      </c>
      <c r="O147" s="74" t="s">
        <v>676</v>
      </c>
    </row>
    <row r="148" spans="1:15" s="79" customFormat="1" x14ac:dyDescent="0.25">
      <c r="A148" s="74" t="s">
        <v>719</v>
      </c>
      <c r="B148" s="75" t="s">
        <v>27</v>
      </c>
      <c r="C148" s="74"/>
      <c r="D148" s="75" t="s">
        <v>721</v>
      </c>
      <c r="E148" s="76" t="s">
        <v>420</v>
      </c>
      <c r="F148" s="75" t="s">
        <v>828</v>
      </c>
      <c r="G148" s="76">
        <v>563.77224999999999</v>
      </c>
      <c r="H148" s="75" t="s">
        <v>677</v>
      </c>
      <c r="I148" s="74" t="s">
        <v>431</v>
      </c>
      <c r="J148" s="74">
        <v>3441</v>
      </c>
      <c r="K148" s="77">
        <v>41920</v>
      </c>
      <c r="L148" s="78" t="s">
        <v>829</v>
      </c>
      <c r="M148" s="74"/>
      <c r="N148" s="75" t="s">
        <v>671</v>
      </c>
      <c r="O148" s="74" t="s">
        <v>830</v>
      </c>
    </row>
    <row r="149" spans="1:15" s="79" customFormat="1" x14ac:dyDescent="0.25">
      <c r="A149" s="74" t="s">
        <v>714</v>
      </c>
      <c r="B149" s="75">
        <v>2</v>
      </c>
      <c r="C149" s="74"/>
      <c r="D149" s="75" t="s">
        <v>715</v>
      </c>
      <c r="E149" s="76" t="s">
        <v>420</v>
      </c>
      <c r="F149" s="75" t="s">
        <v>831</v>
      </c>
      <c r="G149" s="76">
        <v>4.2294999999999998</v>
      </c>
      <c r="H149" s="75">
        <v>8.4589999999999996</v>
      </c>
      <c r="I149" s="74" t="s">
        <v>422</v>
      </c>
      <c r="J149" s="74" t="s">
        <v>717</v>
      </c>
      <c r="K149" s="77">
        <v>41920</v>
      </c>
      <c r="L149" s="84" t="s">
        <v>866</v>
      </c>
      <c r="M149" s="74"/>
      <c r="N149" s="75">
        <v>0.1</v>
      </c>
      <c r="O149" s="74" t="s">
        <v>832</v>
      </c>
    </row>
    <row r="150" spans="1:15" s="79" customFormat="1" x14ac:dyDescent="0.25">
      <c r="A150" s="74" t="s">
        <v>719</v>
      </c>
      <c r="B150" s="74" t="s">
        <v>633</v>
      </c>
      <c r="C150" s="74"/>
      <c r="D150" s="75" t="s">
        <v>721</v>
      </c>
      <c r="E150" s="76" t="s">
        <v>420</v>
      </c>
      <c r="F150" s="75" t="s">
        <v>672</v>
      </c>
      <c r="G150" s="76">
        <v>1131.7739999999999</v>
      </c>
      <c r="H150" s="74" t="s">
        <v>833</v>
      </c>
      <c r="I150" s="74" t="s">
        <v>431</v>
      </c>
      <c r="J150" s="80">
        <v>3441</v>
      </c>
      <c r="K150" s="77">
        <v>41920</v>
      </c>
      <c r="L150" s="78" t="s">
        <v>834</v>
      </c>
      <c r="M150" s="74"/>
      <c r="N150" s="75" t="s">
        <v>835</v>
      </c>
      <c r="O150" s="74" t="s">
        <v>836</v>
      </c>
    </row>
    <row r="151" spans="1:15" s="79" customFormat="1" x14ac:dyDescent="0.25">
      <c r="A151" s="74" t="s">
        <v>680</v>
      </c>
      <c r="B151" s="74" t="s">
        <v>681</v>
      </c>
      <c r="C151" s="74"/>
      <c r="D151" s="75" t="s">
        <v>837</v>
      </c>
      <c r="E151" s="74" t="s">
        <v>420</v>
      </c>
      <c r="F151" s="75" t="s">
        <v>687</v>
      </c>
      <c r="G151" s="76">
        <v>121.578</v>
      </c>
      <c r="H151" s="74" t="s">
        <v>838</v>
      </c>
      <c r="I151" s="74" t="s">
        <v>444</v>
      </c>
      <c r="J151" s="80" t="s">
        <v>682</v>
      </c>
      <c r="K151" s="77">
        <v>41935</v>
      </c>
      <c r="L151" s="78" t="s">
        <v>834</v>
      </c>
      <c r="M151" s="74"/>
      <c r="N151" s="75" t="s">
        <v>839</v>
      </c>
      <c r="O151" s="74" t="s">
        <v>840</v>
      </c>
    </row>
    <row r="152" spans="1:15" s="79" customFormat="1" x14ac:dyDescent="0.25">
      <c r="A152" s="74" t="s">
        <v>684</v>
      </c>
      <c r="B152" s="74" t="s">
        <v>685</v>
      </c>
      <c r="C152" s="74"/>
      <c r="D152" s="75" t="s">
        <v>699</v>
      </c>
      <c r="E152" s="76" t="s">
        <v>420</v>
      </c>
      <c r="F152" s="75" t="s">
        <v>683</v>
      </c>
      <c r="G152" s="76">
        <v>209.226</v>
      </c>
      <c r="H152" s="74" t="s">
        <v>841</v>
      </c>
      <c r="I152" s="74" t="s">
        <v>437</v>
      </c>
      <c r="J152" s="80">
        <v>42443</v>
      </c>
      <c r="K152" s="77">
        <v>41935</v>
      </c>
      <c r="L152" s="78" t="s">
        <v>817</v>
      </c>
      <c r="M152" s="74"/>
      <c r="N152" s="75" t="s">
        <v>842</v>
      </c>
      <c r="O152" s="74" t="s">
        <v>843</v>
      </c>
    </row>
    <row r="153" spans="1:15" s="79" customFormat="1" x14ac:dyDescent="0.25">
      <c r="A153" s="74" t="s">
        <v>729</v>
      </c>
      <c r="B153" s="75" t="s">
        <v>681</v>
      </c>
      <c r="C153" s="74"/>
      <c r="D153" s="75" t="s">
        <v>699</v>
      </c>
      <c r="E153" s="76" t="s">
        <v>420</v>
      </c>
      <c r="F153" s="75" t="s">
        <v>844</v>
      </c>
      <c r="G153" s="80">
        <v>178.16900000000001</v>
      </c>
      <c r="H153" s="80" t="s">
        <v>688</v>
      </c>
      <c r="I153" s="74" t="s">
        <v>444</v>
      </c>
      <c r="J153" s="81" t="s">
        <v>845</v>
      </c>
      <c r="K153" s="77">
        <v>41935</v>
      </c>
      <c r="L153" s="78" t="s">
        <v>817</v>
      </c>
      <c r="M153" s="74"/>
      <c r="N153" s="75" t="s">
        <v>686</v>
      </c>
      <c r="O153" s="74" t="s">
        <v>846</v>
      </c>
    </row>
    <row r="154" spans="1:15" s="79" customFormat="1" x14ac:dyDescent="0.25">
      <c r="A154" s="74" t="s">
        <v>847</v>
      </c>
      <c r="B154" s="74" t="s">
        <v>441</v>
      </c>
      <c r="C154" s="74"/>
      <c r="D154" s="74" t="s">
        <v>837</v>
      </c>
      <c r="E154" s="76" t="s">
        <v>420</v>
      </c>
      <c r="F154" s="75" t="s">
        <v>848</v>
      </c>
      <c r="G154" s="76">
        <v>106.482</v>
      </c>
      <c r="H154" s="74" t="s">
        <v>849</v>
      </c>
      <c r="I154" s="74" t="s">
        <v>444</v>
      </c>
      <c r="J154" s="80" t="s">
        <v>682</v>
      </c>
      <c r="K154" s="77">
        <v>41935</v>
      </c>
      <c r="L154" s="78" t="s">
        <v>834</v>
      </c>
      <c r="M154" s="74"/>
      <c r="N154" s="75" t="s">
        <v>850</v>
      </c>
      <c r="O154" s="74" t="s">
        <v>851</v>
      </c>
    </row>
    <row r="155" spans="1:15" s="79" customFormat="1" x14ac:dyDescent="0.25">
      <c r="A155" s="74" t="s">
        <v>853</v>
      </c>
      <c r="B155" s="75" t="s">
        <v>689</v>
      </c>
      <c r="C155" s="74"/>
      <c r="D155" s="75" t="s">
        <v>837</v>
      </c>
      <c r="E155" s="76" t="s">
        <v>420</v>
      </c>
      <c r="F155" s="75" t="s">
        <v>854</v>
      </c>
      <c r="G155" s="76"/>
      <c r="H155" s="75"/>
      <c r="I155" s="74"/>
      <c r="J155" s="74"/>
      <c r="K155" s="77"/>
      <c r="L155" s="78"/>
      <c r="M155" s="74"/>
      <c r="N155" s="75"/>
      <c r="O155" s="74"/>
    </row>
    <row r="156" spans="1:15" s="79" customFormat="1" x14ac:dyDescent="0.25">
      <c r="A156" s="74" t="s">
        <v>690</v>
      </c>
      <c r="B156" s="75">
        <v>1</v>
      </c>
      <c r="C156" s="74"/>
      <c r="D156" s="74" t="s">
        <v>691</v>
      </c>
      <c r="E156" s="76" t="s">
        <v>692</v>
      </c>
      <c r="F156" s="75" t="s">
        <v>693</v>
      </c>
      <c r="G156" s="76">
        <v>2607.9899999999998</v>
      </c>
      <c r="H156" s="76">
        <v>2607.9899999999998</v>
      </c>
      <c r="I156" s="74" t="s">
        <v>694</v>
      </c>
      <c r="J156" s="74" t="s">
        <v>695</v>
      </c>
      <c r="K156" s="77">
        <v>41943</v>
      </c>
      <c r="L156" s="78" t="s">
        <v>549</v>
      </c>
      <c r="M156" s="74"/>
      <c r="N156" s="75">
        <v>22</v>
      </c>
      <c r="O156" s="74" t="s">
        <v>696</v>
      </c>
    </row>
    <row r="157" spans="1:15" s="79" customFormat="1" x14ac:dyDescent="0.25">
      <c r="A157" s="74" t="s">
        <v>697</v>
      </c>
      <c r="B157" s="74" t="s">
        <v>698</v>
      </c>
      <c r="C157" s="74"/>
      <c r="D157" s="75" t="s">
        <v>699</v>
      </c>
      <c r="E157" s="76" t="s">
        <v>692</v>
      </c>
      <c r="F157" s="75" t="s">
        <v>700</v>
      </c>
      <c r="G157" s="76">
        <v>69.825999999999993</v>
      </c>
      <c r="H157" s="74" t="s">
        <v>701</v>
      </c>
      <c r="I157" s="74" t="s">
        <v>702</v>
      </c>
      <c r="J157" s="80">
        <v>42444</v>
      </c>
      <c r="K157" s="77">
        <v>41943</v>
      </c>
      <c r="L157" s="78" t="s">
        <v>549</v>
      </c>
      <c r="M157" s="74"/>
      <c r="N157" s="75" t="s">
        <v>703</v>
      </c>
      <c r="O157" s="74" t="s">
        <v>704</v>
      </c>
    </row>
    <row r="158" spans="1:15" s="79" customFormat="1" x14ac:dyDescent="0.25">
      <c r="A158" s="74" t="s">
        <v>705</v>
      </c>
      <c r="B158" s="74" t="s">
        <v>526</v>
      </c>
      <c r="C158" s="74"/>
      <c r="D158" s="75" t="s">
        <v>699</v>
      </c>
      <c r="E158" s="74" t="s">
        <v>692</v>
      </c>
      <c r="F158" s="75" t="s">
        <v>706</v>
      </c>
      <c r="G158" s="76">
        <v>276.90800000000002</v>
      </c>
      <c r="H158" s="74" t="s">
        <v>707</v>
      </c>
      <c r="I158" s="74" t="s">
        <v>702</v>
      </c>
      <c r="J158" s="80">
        <v>42444</v>
      </c>
      <c r="K158" s="77">
        <v>41943</v>
      </c>
      <c r="L158" s="78" t="s">
        <v>549</v>
      </c>
      <c r="M158" s="74"/>
      <c r="N158" s="75" t="s">
        <v>708</v>
      </c>
      <c r="O158" s="74" t="s">
        <v>709</v>
      </c>
    </row>
    <row r="159" spans="1:15" s="79" customFormat="1" x14ac:dyDescent="0.25">
      <c r="A159" s="74" t="s">
        <v>705</v>
      </c>
      <c r="B159" s="74" t="s">
        <v>526</v>
      </c>
      <c r="C159" s="74"/>
      <c r="D159" s="75" t="s">
        <v>699</v>
      </c>
      <c r="E159" s="76" t="s">
        <v>692</v>
      </c>
      <c r="F159" s="75" t="s">
        <v>710</v>
      </c>
      <c r="G159" s="76">
        <v>119.595</v>
      </c>
      <c r="H159" s="74" t="s">
        <v>711</v>
      </c>
      <c r="I159" s="74" t="s">
        <v>702</v>
      </c>
      <c r="J159" s="80">
        <v>42444</v>
      </c>
      <c r="K159" s="77">
        <v>41943</v>
      </c>
      <c r="L159" s="78" t="s">
        <v>549</v>
      </c>
      <c r="M159" s="74"/>
      <c r="N159" s="75" t="s">
        <v>712</v>
      </c>
      <c r="O159" s="74" t="s">
        <v>713</v>
      </c>
    </row>
    <row r="160" spans="1:15" s="79" customFormat="1" x14ac:dyDescent="0.25">
      <c r="A160" s="74" t="s">
        <v>714</v>
      </c>
      <c r="B160" s="75">
        <v>2</v>
      </c>
      <c r="C160" s="74"/>
      <c r="D160" s="75" t="s">
        <v>715</v>
      </c>
      <c r="E160" s="76" t="s">
        <v>692</v>
      </c>
      <c r="F160" s="75" t="s">
        <v>716</v>
      </c>
      <c r="G160" s="83">
        <v>1174.1455000000001</v>
      </c>
      <c r="H160" s="83">
        <v>2348.2910000000002</v>
      </c>
      <c r="I160" s="74" t="s">
        <v>694</v>
      </c>
      <c r="J160" s="81" t="s">
        <v>717</v>
      </c>
      <c r="K160" s="77">
        <v>41943</v>
      </c>
      <c r="L160" s="78" t="s">
        <v>549</v>
      </c>
      <c r="M160" s="74"/>
      <c r="N160" s="75">
        <v>12.4</v>
      </c>
      <c r="O160" s="74" t="s">
        <v>718</v>
      </c>
    </row>
    <row r="161" spans="1:15" s="79" customFormat="1" x14ac:dyDescent="0.25">
      <c r="A161" s="74" t="s">
        <v>719</v>
      </c>
      <c r="B161" s="74" t="s">
        <v>720</v>
      </c>
      <c r="C161" s="74"/>
      <c r="D161" s="74" t="s">
        <v>721</v>
      </c>
      <c r="E161" s="76" t="s">
        <v>692</v>
      </c>
      <c r="F161" s="75" t="s">
        <v>722</v>
      </c>
      <c r="G161" s="76">
        <v>497.54399999999998</v>
      </c>
      <c r="H161" s="74" t="s">
        <v>723</v>
      </c>
      <c r="I161" s="74" t="s">
        <v>724</v>
      </c>
      <c r="J161" s="80">
        <v>3444</v>
      </c>
      <c r="K161" s="77">
        <v>41943</v>
      </c>
      <c r="L161" s="78" t="s">
        <v>549</v>
      </c>
      <c r="M161" s="74"/>
      <c r="N161" s="75" t="s">
        <v>725</v>
      </c>
      <c r="O161" s="74" t="s">
        <v>726</v>
      </c>
    </row>
    <row r="162" spans="1:15" s="79" customFormat="1" x14ac:dyDescent="0.25">
      <c r="A162" s="74" t="s">
        <v>729</v>
      </c>
      <c r="B162" s="74" t="s">
        <v>69</v>
      </c>
      <c r="C162" s="74"/>
      <c r="D162" s="75" t="s">
        <v>661</v>
      </c>
      <c r="E162" s="76" t="s">
        <v>429</v>
      </c>
      <c r="F162" s="75" t="s">
        <v>728</v>
      </c>
      <c r="G162" s="76">
        <v>185.02600000000001</v>
      </c>
      <c r="H162" s="74" t="s">
        <v>730</v>
      </c>
      <c r="I162" s="74" t="s">
        <v>156</v>
      </c>
      <c r="J162" s="74" t="s">
        <v>732</v>
      </c>
      <c r="K162" s="77">
        <v>41950</v>
      </c>
      <c r="L162" s="78" t="s">
        <v>767</v>
      </c>
      <c r="M162" s="74"/>
      <c r="N162" s="75" t="s">
        <v>731</v>
      </c>
      <c r="O162" s="74" t="s">
        <v>733</v>
      </c>
    </row>
    <row r="163" spans="1:15" s="79" customFormat="1" x14ac:dyDescent="0.25">
      <c r="A163" s="74" t="s">
        <v>734</v>
      </c>
      <c r="B163" s="74" t="s">
        <v>735</v>
      </c>
      <c r="C163" s="74"/>
      <c r="D163" s="75" t="s">
        <v>736</v>
      </c>
      <c r="E163" s="76" t="s">
        <v>737</v>
      </c>
      <c r="F163" s="75" t="s">
        <v>738</v>
      </c>
      <c r="G163" s="76">
        <v>157.833</v>
      </c>
      <c r="H163" s="74" t="s">
        <v>739</v>
      </c>
      <c r="I163" s="74" t="s">
        <v>741</v>
      </c>
      <c r="J163" s="75">
        <v>42446</v>
      </c>
      <c r="K163" s="77">
        <v>41954</v>
      </c>
      <c r="L163" s="78" t="s">
        <v>549</v>
      </c>
      <c r="M163" s="74"/>
      <c r="N163" s="75" t="s">
        <v>742</v>
      </c>
      <c r="O163" s="74" t="s">
        <v>743</v>
      </c>
    </row>
    <row r="164" spans="1:15" s="79" customFormat="1" x14ac:dyDescent="0.25">
      <c r="A164" s="74" t="s">
        <v>734</v>
      </c>
      <c r="B164" s="74" t="s">
        <v>735</v>
      </c>
      <c r="C164" s="74"/>
      <c r="D164" s="75" t="s">
        <v>736</v>
      </c>
      <c r="E164" s="76" t="s">
        <v>737</v>
      </c>
      <c r="F164" s="75" t="s">
        <v>744</v>
      </c>
      <c r="G164" s="76">
        <v>254.59200000000001</v>
      </c>
      <c r="H164" s="74" t="s">
        <v>745</v>
      </c>
      <c r="I164" s="74" t="s">
        <v>741</v>
      </c>
      <c r="J164" s="75">
        <v>42446</v>
      </c>
      <c r="K164" s="77">
        <v>41954</v>
      </c>
      <c r="L164" s="78" t="s">
        <v>549</v>
      </c>
      <c r="M164" s="74"/>
      <c r="N164" s="75" t="s">
        <v>746</v>
      </c>
      <c r="O164" s="74" t="s">
        <v>747</v>
      </c>
    </row>
    <row r="165" spans="1:15" s="79" customFormat="1" x14ac:dyDescent="0.25">
      <c r="A165" s="74" t="s">
        <v>729</v>
      </c>
      <c r="B165" s="74" t="s">
        <v>748</v>
      </c>
      <c r="C165" s="74"/>
      <c r="D165" s="75" t="s">
        <v>736</v>
      </c>
      <c r="E165" s="76" t="s">
        <v>737</v>
      </c>
      <c r="F165" s="75" t="s">
        <v>749</v>
      </c>
      <c r="G165" s="76">
        <v>186.00700000000001</v>
      </c>
      <c r="H165" s="74" t="s">
        <v>763</v>
      </c>
      <c r="I165" s="74" t="s">
        <v>750</v>
      </c>
      <c r="J165" s="74" t="s">
        <v>762</v>
      </c>
      <c r="K165" s="77">
        <v>41954</v>
      </c>
      <c r="L165" s="84" t="s">
        <v>872</v>
      </c>
      <c r="M165" s="74"/>
      <c r="N165" s="75" t="s">
        <v>751</v>
      </c>
      <c r="O165" s="74" t="s">
        <v>752</v>
      </c>
    </row>
    <row r="166" spans="1:15" s="79" customFormat="1" x14ac:dyDescent="0.25">
      <c r="A166" s="74" t="s">
        <v>379</v>
      </c>
      <c r="B166" s="75">
        <v>1</v>
      </c>
      <c r="C166" s="74"/>
      <c r="D166" s="75" t="s">
        <v>754</v>
      </c>
      <c r="E166" s="76" t="s">
        <v>755</v>
      </c>
      <c r="F166" s="75" t="s">
        <v>760</v>
      </c>
      <c r="G166" s="76">
        <v>450.50400000000002</v>
      </c>
      <c r="H166" s="75">
        <v>450.50400000000002</v>
      </c>
      <c r="I166" s="74" t="s">
        <v>756</v>
      </c>
      <c r="J166" s="74" t="s">
        <v>757</v>
      </c>
      <c r="K166" s="77">
        <v>41954</v>
      </c>
      <c r="L166" s="78" t="s">
        <v>549</v>
      </c>
      <c r="M166" s="74"/>
      <c r="N166" s="75">
        <v>24</v>
      </c>
      <c r="O166" s="74" t="s">
        <v>758</v>
      </c>
    </row>
    <row r="167" spans="1:15" s="79" customFormat="1" x14ac:dyDescent="0.25">
      <c r="A167" s="74" t="s">
        <v>753</v>
      </c>
      <c r="B167" s="75">
        <v>1</v>
      </c>
      <c r="C167" s="74"/>
      <c r="D167" s="75" t="s">
        <v>754</v>
      </c>
      <c r="E167" s="76" t="s">
        <v>755</v>
      </c>
      <c r="F167" s="75" t="s">
        <v>761</v>
      </c>
      <c r="G167" s="76">
        <v>431.733</v>
      </c>
      <c r="H167" s="75">
        <v>431.733</v>
      </c>
      <c r="I167" s="74" t="s">
        <v>756</v>
      </c>
      <c r="J167" s="74" t="s">
        <v>757</v>
      </c>
      <c r="K167" s="77">
        <v>41954</v>
      </c>
      <c r="L167" s="78" t="s">
        <v>549</v>
      </c>
      <c r="M167" s="74"/>
      <c r="N167" s="75">
        <v>23</v>
      </c>
      <c r="O167" s="74" t="s">
        <v>759</v>
      </c>
    </row>
    <row r="168" spans="1:15" s="79" customFormat="1" x14ac:dyDescent="0.25">
      <c r="A168" s="74" t="s">
        <v>855</v>
      </c>
      <c r="B168" s="75"/>
      <c r="C168" s="74"/>
      <c r="D168" s="75"/>
      <c r="E168" s="76"/>
      <c r="F168" s="75" t="s">
        <v>856</v>
      </c>
      <c r="G168" s="76">
        <v>216</v>
      </c>
      <c r="H168" s="75"/>
      <c r="I168" s="74"/>
      <c r="J168" s="74"/>
      <c r="K168" s="77"/>
      <c r="L168" s="78" t="s">
        <v>549</v>
      </c>
      <c r="M168" s="74"/>
      <c r="N168" s="75"/>
      <c r="O168" s="74"/>
    </row>
    <row r="169" spans="1:15" s="79" customFormat="1" x14ac:dyDescent="0.25">
      <c r="A169" s="74" t="s">
        <v>768</v>
      </c>
      <c r="B169" s="75"/>
      <c r="C169" s="74"/>
      <c r="D169" s="75" t="s">
        <v>769</v>
      </c>
      <c r="E169" s="76" t="s">
        <v>502</v>
      </c>
      <c r="F169" s="75" t="s">
        <v>770</v>
      </c>
      <c r="G169" s="76">
        <v>118.545</v>
      </c>
      <c r="H169" s="75">
        <v>118.545</v>
      </c>
      <c r="I169" s="74" t="s">
        <v>771</v>
      </c>
      <c r="J169" s="74">
        <v>349</v>
      </c>
      <c r="K169" s="77">
        <v>41974</v>
      </c>
      <c r="L169" s="78" t="s">
        <v>852</v>
      </c>
      <c r="M169" s="74"/>
      <c r="N169" s="75">
        <v>1</v>
      </c>
      <c r="O169" s="74" t="s">
        <v>772</v>
      </c>
    </row>
    <row r="170" spans="1:15" s="79" customFormat="1" x14ac:dyDescent="0.25">
      <c r="A170" s="74" t="s">
        <v>860</v>
      </c>
      <c r="B170" s="75" t="s">
        <v>275</v>
      </c>
      <c r="C170" s="74"/>
      <c r="D170" s="75" t="s">
        <v>861</v>
      </c>
      <c r="E170" s="76" t="s">
        <v>862</v>
      </c>
      <c r="F170" s="75" t="s">
        <v>863</v>
      </c>
      <c r="G170" s="76">
        <v>36.515250000000002</v>
      </c>
      <c r="H170" s="75" t="s">
        <v>858</v>
      </c>
      <c r="I170" s="74" t="s">
        <v>864</v>
      </c>
      <c r="J170" s="74" t="s">
        <v>868</v>
      </c>
      <c r="K170" s="77">
        <v>41992</v>
      </c>
      <c r="L170" s="78"/>
      <c r="M170" s="74"/>
      <c r="N170" s="75" t="s">
        <v>859</v>
      </c>
      <c r="O170" s="74" t="s">
        <v>865</v>
      </c>
    </row>
    <row r="171" spans="1:15" s="79" customFormat="1" x14ac:dyDescent="0.25">
      <c r="A171" s="74" t="s">
        <v>379</v>
      </c>
      <c r="B171" s="75">
        <v>1</v>
      </c>
      <c r="C171" s="74"/>
      <c r="D171" s="75" t="s">
        <v>754</v>
      </c>
      <c r="E171" s="76" t="s">
        <v>502</v>
      </c>
      <c r="F171" s="75" t="s">
        <v>869</v>
      </c>
      <c r="G171" s="76">
        <v>450.50400000000002</v>
      </c>
      <c r="H171" s="75">
        <v>450.50400000000002</v>
      </c>
      <c r="I171" s="74" t="s">
        <v>756</v>
      </c>
      <c r="J171" s="74" t="s">
        <v>870</v>
      </c>
      <c r="K171" s="77">
        <v>41995</v>
      </c>
      <c r="L171" s="78" t="s">
        <v>740</v>
      </c>
      <c r="M171" s="74"/>
      <c r="N171" s="75">
        <v>24</v>
      </c>
      <c r="O171" s="74" t="s">
        <v>871</v>
      </c>
    </row>
    <row r="172" spans="1:15" s="79" customFormat="1" x14ac:dyDescent="0.25">
      <c r="A172" s="74" t="s">
        <v>878</v>
      </c>
      <c r="B172" s="75"/>
      <c r="C172" s="74"/>
      <c r="D172" s="75" t="s">
        <v>691</v>
      </c>
      <c r="E172" s="76" t="s">
        <v>879</v>
      </c>
      <c r="F172" s="75" t="s">
        <v>880</v>
      </c>
      <c r="G172" s="76">
        <v>236.37200000000001</v>
      </c>
      <c r="H172" s="75">
        <v>236.37200000000001</v>
      </c>
      <c r="I172" s="74" t="s">
        <v>882</v>
      </c>
      <c r="J172" s="74" t="s">
        <v>695</v>
      </c>
      <c r="K172" s="77">
        <v>42004</v>
      </c>
      <c r="L172" s="78" t="s">
        <v>881</v>
      </c>
      <c r="M172" s="74"/>
      <c r="N172" s="75">
        <v>2</v>
      </c>
      <c r="O172" s="74" t="s">
        <v>886</v>
      </c>
    </row>
    <row r="173" spans="1:15" s="79" customFormat="1" x14ac:dyDescent="0.25">
      <c r="A173" s="74" t="s">
        <v>878</v>
      </c>
      <c r="B173" s="75"/>
      <c r="C173" s="74"/>
      <c r="D173" s="75" t="s">
        <v>691</v>
      </c>
      <c r="E173" s="76" t="s">
        <v>879</v>
      </c>
      <c r="F173" s="75" t="s">
        <v>883</v>
      </c>
      <c r="G173" s="76">
        <v>1066.577</v>
      </c>
      <c r="H173" s="75">
        <v>1066.577</v>
      </c>
      <c r="I173" s="74" t="s">
        <v>882</v>
      </c>
      <c r="J173" s="74" t="s">
        <v>695</v>
      </c>
      <c r="K173" s="77">
        <v>42004</v>
      </c>
      <c r="L173" s="78" t="s">
        <v>881</v>
      </c>
      <c r="M173" s="74"/>
      <c r="N173" s="75">
        <v>9</v>
      </c>
      <c r="O173" s="74" t="s">
        <v>875</v>
      </c>
    </row>
    <row r="174" spans="1:15" s="79" customFormat="1" x14ac:dyDescent="0.25">
      <c r="A174" s="74" t="s">
        <v>878</v>
      </c>
      <c r="B174" s="75"/>
      <c r="C174" s="74"/>
      <c r="D174" s="75" t="s">
        <v>691</v>
      </c>
      <c r="E174" s="76" t="s">
        <v>879</v>
      </c>
      <c r="F174" s="75" t="s">
        <v>884</v>
      </c>
      <c r="G174" s="76">
        <v>829.81500000000005</v>
      </c>
      <c r="H174" s="76">
        <v>829.81500000000005</v>
      </c>
      <c r="I174" s="74" t="s">
        <v>882</v>
      </c>
      <c r="J174" s="74" t="s">
        <v>695</v>
      </c>
      <c r="K174" s="77">
        <v>42004</v>
      </c>
      <c r="L174" s="78" t="s">
        <v>881</v>
      </c>
      <c r="M174" s="74"/>
      <c r="N174" s="75">
        <v>7</v>
      </c>
      <c r="O174" s="74" t="s">
        <v>876</v>
      </c>
    </row>
    <row r="175" spans="1:15" s="79" customFormat="1" x14ac:dyDescent="0.25">
      <c r="A175" s="74" t="s">
        <v>878</v>
      </c>
      <c r="B175" s="75"/>
      <c r="C175" s="74"/>
      <c r="D175" s="75" t="s">
        <v>691</v>
      </c>
      <c r="E175" s="76" t="s">
        <v>879</v>
      </c>
      <c r="F175" s="75" t="s">
        <v>885</v>
      </c>
      <c r="G175" s="76">
        <v>711.27</v>
      </c>
      <c r="H175" s="76">
        <v>711.27</v>
      </c>
      <c r="I175" s="74" t="s">
        <v>882</v>
      </c>
      <c r="J175" s="74" t="s">
        <v>695</v>
      </c>
      <c r="K175" s="77">
        <v>42004</v>
      </c>
      <c r="L175" s="78" t="s">
        <v>881</v>
      </c>
      <c r="M175" s="74"/>
      <c r="N175" s="75">
        <v>6</v>
      </c>
      <c r="O175" s="74" t="s">
        <v>877</v>
      </c>
    </row>
    <row r="176" spans="1:15" x14ac:dyDescent="0.25">
      <c r="A176" s="1"/>
      <c r="B176" s="1"/>
      <c r="C176" s="1"/>
      <c r="D176" s="1"/>
      <c r="E176" s="1"/>
      <c r="F176" s="2"/>
      <c r="G176" s="18"/>
      <c r="H176" s="1"/>
      <c r="I176" s="1"/>
      <c r="J176" s="18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2"/>
      <c r="G177" s="18"/>
      <c r="H177" s="1"/>
      <c r="I177" s="1"/>
      <c r="J177" s="18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2"/>
      <c r="G178" s="18"/>
      <c r="H178" s="1"/>
      <c r="I178" s="1"/>
      <c r="J178" s="18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2"/>
      <c r="G179" s="18"/>
      <c r="H179" s="1"/>
      <c r="I179" s="1"/>
      <c r="J179" s="18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2"/>
      <c r="G180" s="18"/>
      <c r="H180" s="1"/>
      <c r="I180" s="1"/>
      <c r="J180" s="18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2"/>
      <c r="G181" s="18"/>
      <c r="H181" s="1"/>
      <c r="I181" s="1"/>
      <c r="J181" s="18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2"/>
      <c r="G182" s="18"/>
      <c r="H182" s="1"/>
      <c r="I182" s="1"/>
      <c r="J182" s="18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2"/>
      <c r="G183" s="18"/>
      <c r="H183" s="1"/>
      <c r="I183" s="1"/>
      <c r="J183" s="18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2"/>
      <c r="G184" s="18"/>
      <c r="H184" s="1"/>
      <c r="I184" s="1"/>
      <c r="J184" s="18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2"/>
      <c r="G185" s="18"/>
      <c r="H185" s="1"/>
      <c r="I185" s="1"/>
      <c r="J185" s="18"/>
      <c r="K185" s="1"/>
      <c r="L185" s="1"/>
      <c r="M185" s="1"/>
      <c r="N185" s="1"/>
      <c r="O185" s="1"/>
    </row>
  </sheetData>
  <phoneticPr fontId="2" type="noConversion"/>
  <conditionalFormatting sqref="J1">
    <cfRule type="duplicateValues" dxfId="3" priority="23" stopIfTrue="1"/>
    <cfRule type="duplicateValues" dxfId="2" priority="24" stopIfTrue="1"/>
  </conditionalFormatting>
  <conditionalFormatting sqref="F1">
    <cfRule type="duplicateValues" dxfId="1" priority="21" stopIfTrue="1"/>
    <cfRule type="duplicateValues" dxfId="0" priority="22" stopIfTrue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CTC 生产订单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Shuaijie_Li</cp:lastModifiedBy>
  <cp:lastPrinted>2013-07-19T02:38:49Z</cp:lastPrinted>
  <dcterms:created xsi:type="dcterms:W3CDTF">2009-07-06T08:19:28Z</dcterms:created>
  <dcterms:modified xsi:type="dcterms:W3CDTF">2016-10-25T02:26:14Z</dcterms:modified>
</cp:coreProperties>
</file>