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等级经验" sheetId="1" r:id="rId1"/>
    <sheet name="地理相关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<sst xmlns="http://schemas.openxmlformats.org/spreadsheetml/2006/main" count="45">
  <si>
    <t>等级下限</t>
  </si>
  <si>
    <t>等级上限</t>
  </si>
  <si>
    <t>指数</t>
  </si>
  <si>
    <t>乘数</t>
  </si>
  <si>
    <t>加数</t>
  </si>
  <si>
    <t>用时day</t>
  </si>
  <si>
    <t>平均每天</t>
  </si>
  <si>
    <t>击杀怪物耗时s</t>
  </si>
  <si>
    <t>击杀怪物经验值</t>
  </si>
  <si>
    <t>合计</t>
  </si>
  <si>
    <t>效率倍数</t>
  </si>
  <si>
    <t>分段辅助列</t>
  </si>
  <si>
    <t>等级</t>
  </si>
  <si>
    <t>时间S</t>
  </si>
  <si>
    <t>时间Day</t>
  </si>
  <si>
    <t>累计S</t>
  </si>
  <si>
    <t>累计Day</t>
  </si>
  <si>
    <t>累积min</t>
  </si>
  <si>
    <t>击杀怪物数量</t>
  </si>
  <si>
    <t>所需经验</t>
  </si>
  <si>
    <t>基础经验效率</t>
  </si>
  <si>
    <t>任务时间占比</t>
  </si>
  <si>
    <t>对话&amp;送货</t>
  </si>
  <si>
    <t>杀怪（或收集道具）</t>
  </si>
  <si>
    <t>杀BOSS怪</t>
  </si>
  <si>
    <t>副本杀怪</t>
  </si>
  <si>
    <t>副本杀BOSS</t>
  </si>
  <si>
    <t>剩余时间</t>
  </si>
  <si>
    <t>实际经验值</t>
  </si>
  <si>
    <t>实际经验效率</t>
  </si>
  <si>
    <t>移动速度min秒</t>
  </si>
  <si>
    <t>移动速度max秒</t>
  </si>
  <si>
    <t>每天游戏时间h</t>
  </si>
  <si>
    <t>可以走通</t>
  </si>
  <si>
    <t>最远距离米</t>
  </si>
  <si>
    <t>城间距（分钟）</t>
  </si>
  <si>
    <t>城间距（米）</t>
  </si>
  <si>
    <t>城镇数量</t>
  </si>
  <si>
    <t>城镇占比</t>
  </si>
  <si>
    <t>城堡占比</t>
  </si>
  <si>
    <t>村镇占比</t>
  </si>
  <si>
    <t>假设种族数</t>
  </si>
  <si>
    <t>每族城镇</t>
  </si>
  <si>
    <t>每族城堡</t>
  </si>
  <si>
    <t>每族村镇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</si>
</sst>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&#20219;&#211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任务类型"/>
      <sheetName val="任务内容"/>
      <sheetName val="任务时间分布"/>
    </sheetNames>
    <sheetDataSet>
      <sheetData sheetId="0">
        <row r="2">
          <cell r="B2" t="str">
            <v>对话&amp;送货</v>
          </cell>
          <cell r="C2">
            <v>1</v>
          </cell>
        </row>
        <row r="3">
          <cell r="B3" t="str">
            <v>杀怪（或收集道具）</v>
          </cell>
          <cell r="C3">
            <v>1.5</v>
          </cell>
        </row>
        <row r="4">
          <cell r="B4" t="str">
            <v>杀BOSS怪</v>
          </cell>
          <cell r="C4">
            <v>2</v>
          </cell>
        </row>
        <row r="5">
          <cell r="B5" t="str">
            <v>副本杀怪</v>
          </cell>
          <cell r="C5">
            <v>2.5</v>
          </cell>
        </row>
        <row r="6">
          <cell r="B6" t="str">
            <v>副本杀BOSS</v>
          </cell>
          <cell r="C6">
            <v>3</v>
          </cell>
        </row>
      </sheetData>
      <sheetData sheetId="1"/>
      <sheetData sheetId="2">
        <row r="3">
          <cell r="B3">
            <v>1</v>
          </cell>
          <cell r="C3">
            <v>360</v>
          </cell>
          <cell r="D3">
            <v>485</v>
          </cell>
          <cell r="E3">
            <v>0</v>
          </cell>
          <cell r="F3">
            <v>0</v>
          </cell>
          <cell r="G3">
            <v>0</v>
          </cell>
        </row>
        <row r="4">
          <cell r="B4">
            <v>2</v>
          </cell>
          <cell r="C4">
            <v>0</v>
          </cell>
          <cell r="D4">
            <v>235</v>
          </cell>
          <cell r="E4">
            <v>200</v>
          </cell>
          <cell r="F4">
            <v>425</v>
          </cell>
          <cell r="G4">
            <v>0</v>
          </cell>
        </row>
        <row r="5">
          <cell r="B5">
            <v>3</v>
          </cell>
          <cell r="C5">
            <v>0</v>
          </cell>
          <cell r="D5">
            <v>0</v>
          </cell>
          <cell r="E5">
            <v>275</v>
          </cell>
          <cell r="F5">
            <v>0</v>
          </cell>
          <cell r="G5">
            <v>600</v>
          </cell>
        </row>
        <row r="6">
          <cell r="B6">
            <v>4</v>
          </cell>
          <cell r="C6">
            <v>0</v>
          </cell>
          <cell r="D6">
            <v>0</v>
          </cell>
          <cell r="E6">
            <v>0</v>
          </cell>
          <cell r="F6">
            <v>360</v>
          </cell>
          <cell r="G6">
            <v>530</v>
          </cell>
        </row>
        <row r="7">
          <cell r="B7">
            <v>5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B8">
            <v>6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</row>
        <row r="9">
          <cell r="B9">
            <v>7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</row>
        <row r="10">
          <cell r="B10">
            <v>8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B11">
            <v>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</row>
        <row r="12">
          <cell r="B12">
            <v>10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</row>
        <row r="13">
          <cell r="B13">
            <v>11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</row>
        <row r="14">
          <cell r="B14">
            <v>12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B15">
            <v>13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</row>
        <row r="16">
          <cell r="B16">
            <v>14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</row>
        <row r="17">
          <cell r="B17">
            <v>15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B18">
            <v>16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B19">
            <v>17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B20">
            <v>18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</row>
        <row r="21">
          <cell r="B21">
            <v>19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B22">
            <v>20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B23">
            <v>21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B24">
            <v>22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</row>
        <row r="25">
          <cell r="B25">
            <v>23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</row>
        <row r="26">
          <cell r="B26">
            <v>24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B27">
            <v>25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</row>
        <row r="28">
          <cell r="B28">
            <v>26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B29">
            <v>27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B30">
            <v>28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</row>
        <row r="31">
          <cell r="B31">
            <v>29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B32">
            <v>30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B33">
            <v>31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B34">
            <v>32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B35">
            <v>33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</row>
        <row r="36">
          <cell r="B36">
            <v>34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</row>
        <row r="37">
          <cell r="B37">
            <v>35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</row>
        <row r="38">
          <cell r="B38">
            <v>36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</row>
        <row r="39">
          <cell r="B39">
            <v>37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</row>
        <row r="40">
          <cell r="B40">
            <v>38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</row>
        <row r="41">
          <cell r="B41">
            <v>39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</row>
        <row r="42">
          <cell r="B42">
            <v>40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</row>
        <row r="43">
          <cell r="B43">
            <v>41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</row>
        <row r="44">
          <cell r="B44">
            <v>42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</row>
        <row r="45">
          <cell r="B45">
            <v>43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B46">
            <v>44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</row>
        <row r="47">
          <cell r="B47">
            <v>45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B48">
            <v>46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B49">
            <v>47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B50">
            <v>48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B51">
            <v>49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B52">
            <v>50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</row>
        <row r="53">
          <cell r="B53">
            <v>51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B54">
            <v>52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</row>
        <row r="55">
          <cell r="B55">
            <v>53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B56">
            <v>54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</row>
        <row r="57">
          <cell r="B57">
            <v>55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</row>
        <row r="58">
          <cell r="B58">
            <v>56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</row>
        <row r="59">
          <cell r="B59">
            <v>57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</row>
        <row r="60">
          <cell r="B60">
            <v>58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</row>
        <row r="61">
          <cell r="B61">
            <v>59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</row>
        <row r="62">
          <cell r="B62">
            <v>60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70"/>
  <sheetViews>
    <sheetView tabSelected="1" topLeftCell="A8" workbookViewId="0">
      <selection activeCell="AA12" sqref="AA12:AE70"/>
    </sheetView>
  </sheetViews>
  <sheetFormatPr defaultColWidth="9" defaultRowHeight="13.5"/>
  <cols>
    <col min="6" max="7" width="7.5" customWidth="1"/>
    <col min="8" max="8" width="5.875" customWidth="1"/>
    <col min="26" max="26" width="10.375" customWidth="1"/>
  </cols>
  <sheetData>
    <row r="1" spans="4:10">
      <c r="D1" t="s">
        <v>0</v>
      </c>
      <c r="E1" t="s">
        <v>1</v>
      </c>
      <c r="F1" s="2" t="s">
        <v>2</v>
      </c>
      <c r="G1" s="2" t="s">
        <v>3</v>
      </c>
      <c r="H1" s="2" t="s">
        <v>4</v>
      </c>
      <c r="I1" s="5" t="s">
        <v>5</v>
      </c>
      <c r="J1" s="5" t="s">
        <v>6</v>
      </c>
    </row>
    <row r="2" spans="3:13">
      <c r="C2">
        <v>1</v>
      </c>
      <c r="D2">
        <v>0</v>
      </c>
      <c r="E2">
        <v>10</v>
      </c>
      <c r="F2">
        <v>1</v>
      </c>
      <c r="G2">
        <v>15</v>
      </c>
      <c r="H2">
        <v>800</v>
      </c>
      <c r="I2" s="4">
        <f>IF(C2=1,_xlfn.MAXIFS($G$12:$G$70,$B$12:$B$70,C2),_xlfn.MAXIFS($G$12:$G$70,$B$12:$B$70,C2)-I1)</f>
        <v>1.13125</v>
      </c>
      <c r="J2" s="3">
        <f>10/I2</f>
        <v>8.83977900552486</v>
      </c>
      <c r="K2">
        <f>_xlfn.MAXIFS($D$12:$D$70,$B$12:$B$70,C2)</f>
        <v>965</v>
      </c>
      <c r="M2" s="6" t="s">
        <v>7</v>
      </c>
    </row>
    <row r="3" spans="3:13">
      <c r="C3">
        <v>2</v>
      </c>
      <c r="D3">
        <v>10</v>
      </c>
      <c r="E3">
        <v>20</v>
      </c>
      <c r="F3">
        <v>1.5</v>
      </c>
      <c r="G3">
        <v>20</v>
      </c>
      <c r="H3">
        <f>K2</f>
        <v>965</v>
      </c>
      <c r="I3" s="4">
        <f t="shared" ref="I3:I7" si="0">IF(C3=1,_xlfn.MAXIFS($G$12:$G$70,$B$12:$B$70,C3),_xlfn.MAXIFS($G$12:$G$70,$B$12:$B$70,C3)-I2)</f>
        <v>1.83444444444444</v>
      </c>
      <c r="J3" s="3">
        <f t="shared" ref="J3:J7" si="1">10/I3</f>
        <v>5.45124167171411</v>
      </c>
      <c r="K3">
        <f t="shared" ref="K3:K7" si="2">_xlfn.MAXIFS($D$12:$D$70,$B$12:$B$70,C3)</f>
        <v>1694</v>
      </c>
      <c r="M3" s="6">
        <v>20</v>
      </c>
    </row>
    <row r="4" spans="3:13">
      <c r="C4">
        <v>3</v>
      </c>
      <c r="D4">
        <v>20</v>
      </c>
      <c r="E4">
        <v>30</v>
      </c>
      <c r="F4">
        <v>1.5</v>
      </c>
      <c r="G4">
        <v>30</v>
      </c>
      <c r="H4">
        <f t="shared" ref="H4:H7" si="3">K3</f>
        <v>1694</v>
      </c>
      <c r="I4" s="4">
        <f t="shared" si="0"/>
        <v>4.22555555555556</v>
      </c>
      <c r="J4" s="3">
        <f t="shared" si="1"/>
        <v>2.36655272153563</v>
      </c>
      <c r="K4">
        <f t="shared" si="2"/>
        <v>2788</v>
      </c>
      <c r="M4" s="6" t="s">
        <v>8</v>
      </c>
    </row>
    <row r="5" spans="3:13">
      <c r="C5">
        <v>4</v>
      </c>
      <c r="D5">
        <v>30</v>
      </c>
      <c r="E5">
        <v>40</v>
      </c>
      <c r="F5">
        <v>2</v>
      </c>
      <c r="G5">
        <v>35</v>
      </c>
      <c r="H5">
        <f t="shared" si="3"/>
        <v>2788</v>
      </c>
      <c r="I5" s="4">
        <f t="shared" si="0"/>
        <v>8.16152777777778</v>
      </c>
      <c r="J5" s="3">
        <f t="shared" si="1"/>
        <v>1.22526079335636</v>
      </c>
      <c r="K5">
        <f t="shared" si="2"/>
        <v>7023</v>
      </c>
      <c r="M5">
        <v>10</v>
      </c>
    </row>
    <row r="6" spans="3:11">
      <c r="C6">
        <v>5</v>
      </c>
      <c r="D6">
        <v>40</v>
      </c>
      <c r="E6">
        <v>50</v>
      </c>
      <c r="F6">
        <v>2</v>
      </c>
      <c r="G6">
        <v>40</v>
      </c>
      <c r="H6">
        <f t="shared" si="3"/>
        <v>7023</v>
      </c>
      <c r="I6" s="4">
        <f t="shared" si="0"/>
        <v>16.7852777777778</v>
      </c>
      <c r="J6" s="3">
        <f t="shared" si="1"/>
        <v>0.595760173432406</v>
      </c>
      <c r="K6">
        <f t="shared" si="2"/>
        <v>11863</v>
      </c>
    </row>
    <row r="7" spans="3:11">
      <c r="C7">
        <v>6</v>
      </c>
      <c r="D7">
        <v>50</v>
      </c>
      <c r="E7">
        <v>60</v>
      </c>
      <c r="F7">
        <v>2</v>
      </c>
      <c r="G7">
        <v>45</v>
      </c>
      <c r="H7">
        <f t="shared" si="3"/>
        <v>11863</v>
      </c>
      <c r="I7" s="4">
        <f t="shared" si="0"/>
        <v>27.7941666666667</v>
      </c>
      <c r="J7" s="3">
        <f t="shared" si="1"/>
        <v>0.359787725242107</v>
      </c>
      <c r="K7">
        <f t="shared" si="2"/>
        <v>17308</v>
      </c>
    </row>
    <row r="8" spans="8:10">
      <c r="H8" t="s">
        <v>9</v>
      </c>
      <c r="I8" s="4">
        <f>SUM(I2:I7)</f>
        <v>59.9322222222222</v>
      </c>
      <c r="J8" s="4"/>
    </row>
    <row r="9" spans="5:5">
      <c r="E9">
        <v>2</v>
      </c>
    </row>
    <row r="10" spans="12:18">
      <c r="L10" t="s">
        <v>10</v>
      </c>
      <c r="N10">
        <f>INDEX([1]任务类型!$C$2:$C$6,MATCH(N11,[1]任务类型!$B$2:$B$6,))</f>
        <v>1</v>
      </c>
      <c r="O10">
        <f>INDEX([1]任务类型!$C$2:$C$6,MATCH(O11,[1]任务类型!$B$2:$B$6,))</f>
        <v>1.5</v>
      </c>
      <c r="P10">
        <f>INDEX([1]任务类型!$C$2:$C$6,MATCH(P11,[1]任务类型!$B$2:$B$6,))</f>
        <v>2</v>
      </c>
      <c r="Q10">
        <f>INDEX([1]任务类型!$C$2:$C$6,MATCH(Q11,[1]任务类型!$B$2:$B$6,))</f>
        <v>2.5</v>
      </c>
      <c r="R10">
        <f>INDEX([1]任务类型!$C$2:$C$6,MATCH(R11,[1]任务类型!$B$2:$B$6,))</f>
        <v>3</v>
      </c>
    </row>
    <row r="11" s="1" customFormat="1" ht="40.5" spans="2:31"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8</v>
      </c>
      <c r="K11" s="1" t="s">
        <v>19</v>
      </c>
      <c r="L11" s="7" t="s">
        <v>20</v>
      </c>
      <c r="M11" s="8" t="s">
        <v>21</v>
      </c>
      <c r="N11" s="9" t="s">
        <v>22</v>
      </c>
      <c r="O11" s="9" t="s">
        <v>23</v>
      </c>
      <c r="P11" s="9" t="s">
        <v>24</v>
      </c>
      <c r="Q11" s="9" t="s">
        <v>25</v>
      </c>
      <c r="R11" s="9" t="s">
        <v>26</v>
      </c>
      <c r="S11" s="1" t="s">
        <v>27</v>
      </c>
      <c r="T11" s="9" t="s">
        <v>22</v>
      </c>
      <c r="U11" s="9" t="s">
        <v>23</v>
      </c>
      <c r="V11" s="9" t="s">
        <v>24</v>
      </c>
      <c r="W11" s="9" t="s">
        <v>25</v>
      </c>
      <c r="X11" s="9" t="s">
        <v>26</v>
      </c>
      <c r="Y11" s="1" t="s">
        <v>28</v>
      </c>
      <c r="Z11" s="1" t="s">
        <v>29</v>
      </c>
      <c r="AA11" s="9" t="s">
        <v>22</v>
      </c>
      <c r="AB11" s="9" t="s">
        <v>23</v>
      </c>
      <c r="AC11" s="9" t="s">
        <v>24</v>
      </c>
      <c r="AD11" s="9" t="s">
        <v>25</v>
      </c>
      <c r="AE11" s="9" t="s">
        <v>26</v>
      </c>
    </row>
    <row r="12" spans="2:31">
      <c r="B12">
        <f>ROUNDUP(C12/9.9,)</f>
        <v>1</v>
      </c>
      <c r="C12">
        <v>1</v>
      </c>
      <c r="D12">
        <f>INT((MOD(C12,10)+2)^INDEX($F$2:$F$7,B12)*INDEX($G$2:$G$7,B12)+INDEX($H$2:$H$7,B12))</f>
        <v>845</v>
      </c>
      <c r="E12" s="3">
        <f>D12/(3600)/$E$9</f>
        <v>0.117361111111111</v>
      </c>
      <c r="F12">
        <f>IF(C12=1,D12,F11+D12)</f>
        <v>845</v>
      </c>
      <c r="G12" s="3">
        <f>F12/(3600)/$E$9</f>
        <v>0.117361111111111</v>
      </c>
      <c r="H12" s="4">
        <f>F12/60</f>
        <v>14.0833333333333</v>
      </c>
      <c r="I12">
        <f>F12/$M$3</f>
        <v>42.25</v>
      </c>
      <c r="J12">
        <v>10</v>
      </c>
      <c r="K12">
        <f>FLOOR(I12*J12,5)</f>
        <v>420</v>
      </c>
      <c r="L12">
        <v>1</v>
      </c>
      <c r="M12" s="10">
        <v>1</v>
      </c>
      <c r="N12">
        <f>INDEX([1]任务时间分布!$C$3:$G$62,MATCH($C12,[1]任务时间分布!$B$3:$B$62),1)</f>
        <v>360</v>
      </c>
      <c r="O12">
        <f>INDEX([1]任务时间分布!$C$3:$G$62,MATCH($C12,[1]任务时间分布!$B$3:$B$62),2)</f>
        <v>485</v>
      </c>
      <c r="P12">
        <f>INDEX([1]任务时间分布!$C$3:$G$62,MATCH($C12,[1]任务时间分布!$B$3:$B$62),3)</f>
        <v>0</v>
      </c>
      <c r="Q12">
        <f>INDEX([1]任务时间分布!$C$3:$G$62,MATCH($C12,[1]任务时间分布!$B$3:$B$62),4)</f>
        <v>0</v>
      </c>
      <c r="R12">
        <f>INDEX([1]任务时间分布!$C$3:$G$62,MATCH($C12,[1]任务时间分布!$B$3:$B$62),5)</f>
        <v>0</v>
      </c>
      <c r="S12">
        <f t="shared" ref="S12:S70" si="4">D12-SUM(N12:R12)</f>
        <v>0</v>
      </c>
      <c r="T12">
        <f t="shared" ref="T12:T70" si="5">$L12*N12*N$10</f>
        <v>360</v>
      </c>
      <c r="U12">
        <f>$L12*O12*O$10</f>
        <v>727.5</v>
      </c>
      <c r="V12">
        <f t="shared" ref="V12:V70" si="6">$L12*P12*P$10</f>
        <v>0</v>
      </c>
      <c r="W12">
        <f t="shared" ref="W12:W70" si="7">$L12*Q12*Q$10</f>
        <v>0</v>
      </c>
      <c r="X12">
        <f t="shared" ref="X12:X70" si="8">$L12*R12*R$10</f>
        <v>0</v>
      </c>
      <c r="Y12">
        <f>SUM(T12:X12)</f>
        <v>1087.5</v>
      </c>
      <c r="Z12" s="3">
        <f t="shared" ref="Z12:Z70" si="9">(N12*N$10+O12*O$10+P12*P$10+Q12*Q$10+R12*R$10+S12*1)/D12*L12</f>
        <v>1.28698224852071</v>
      </c>
      <c r="AA12">
        <f t="shared" ref="AA12:AA70" si="10">$L12*N$10</f>
        <v>1</v>
      </c>
      <c r="AB12">
        <f t="shared" ref="AB12:AB70" si="11">$L12*O$10</f>
        <v>1.5</v>
      </c>
      <c r="AC12">
        <f t="shared" ref="AC12:AC70" si="12">$L12*P$10</f>
        <v>2</v>
      </c>
      <c r="AD12">
        <f t="shared" ref="AD12:AD70" si="13">$L12*Q$10</f>
        <v>2.5</v>
      </c>
      <c r="AE12">
        <f t="shared" ref="AE12:AE70" si="14">$L12*R$10</f>
        <v>3</v>
      </c>
    </row>
    <row r="13" spans="2:31">
      <c r="B13">
        <f t="shared" ref="B13:B70" si="15">ROUNDUP(C13/9.9,)</f>
        <v>1</v>
      </c>
      <c r="C13">
        <v>2</v>
      </c>
      <c r="D13">
        <f t="shared" ref="D13:D70" si="16">INT((MOD(C13,10)+2)^INDEX($F$2:$F$7,B13)*INDEX($G$2:$G$7,B13)+INDEX($H$2:$H$7,B13))</f>
        <v>860</v>
      </c>
      <c r="E13" s="3">
        <f t="shared" ref="E13:E70" si="17">D13/(3600)/$E$9</f>
        <v>0.119444444444444</v>
      </c>
      <c r="F13">
        <f t="shared" ref="F13:F70" si="18">IF(C13=1,D13,F12+D13)</f>
        <v>1705</v>
      </c>
      <c r="G13" s="3">
        <f t="shared" ref="G13:G70" si="19">F13/(3600)/$E$9</f>
        <v>0.236805555555556</v>
      </c>
      <c r="H13" s="4">
        <f t="shared" ref="H13:H44" si="20">F13/60</f>
        <v>28.4166666666667</v>
      </c>
      <c r="I13">
        <f t="shared" ref="I13:I70" si="21">F13/$M$3</f>
        <v>85.25</v>
      </c>
      <c r="J13">
        <f>J12*1.1</f>
        <v>11</v>
      </c>
      <c r="K13">
        <f t="shared" ref="K13:K70" si="22">FLOOR(I13*J13,5)</f>
        <v>935</v>
      </c>
      <c r="L13" s="11">
        <f t="shared" ref="L13:L70" si="23">L12+0.1</f>
        <v>1.1</v>
      </c>
      <c r="M13" s="10">
        <v>1</v>
      </c>
      <c r="N13">
        <f>INDEX([1]任务时间分布!$C$3:$G$62,MATCH($C13,[1]任务时间分布!$B$3:$B$62),1)</f>
        <v>0</v>
      </c>
      <c r="O13">
        <f>INDEX([1]任务时间分布!$C$3:$G$62,MATCH($C13,[1]任务时间分布!$B$3:$B$62),2)</f>
        <v>235</v>
      </c>
      <c r="P13">
        <f>INDEX([1]任务时间分布!$C$3:$G$62,MATCH($C13,[1]任务时间分布!$B$3:$B$62),3)</f>
        <v>200</v>
      </c>
      <c r="Q13">
        <f>INDEX([1]任务时间分布!$C$3:$G$62,MATCH($C13,[1]任务时间分布!$B$3:$B$62),4)</f>
        <v>425</v>
      </c>
      <c r="R13">
        <f>INDEX([1]任务时间分布!$C$3:$G$62,MATCH($C13,[1]任务时间分布!$B$3:$B$62),5)</f>
        <v>0</v>
      </c>
      <c r="S13">
        <f t="shared" si="4"/>
        <v>0</v>
      </c>
      <c r="T13">
        <f t="shared" si="5"/>
        <v>0</v>
      </c>
      <c r="U13">
        <f t="shared" ref="U12:U70" si="24">$L13*O13*O$10</f>
        <v>387.75</v>
      </c>
      <c r="V13">
        <f t="shared" si="6"/>
        <v>440</v>
      </c>
      <c r="W13">
        <f t="shared" si="7"/>
        <v>1168.75</v>
      </c>
      <c r="X13">
        <f t="shared" si="8"/>
        <v>0</v>
      </c>
      <c r="Y13">
        <f t="shared" ref="Y13:Y70" si="25">SUM(T13:X13)</f>
        <v>1996.5</v>
      </c>
      <c r="Z13" s="3">
        <f t="shared" si="9"/>
        <v>2.32151162790698</v>
      </c>
      <c r="AA13">
        <f t="shared" si="10"/>
        <v>1.1</v>
      </c>
      <c r="AB13">
        <f t="shared" si="11"/>
        <v>1.65</v>
      </c>
      <c r="AC13">
        <f t="shared" si="12"/>
        <v>2.2</v>
      </c>
      <c r="AD13">
        <f t="shared" si="13"/>
        <v>2.75</v>
      </c>
      <c r="AE13">
        <f t="shared" si="14"/>
        <v>3.3</v>
      </c>
    </row>
    <row r="14" spans="2:31">
      <c r="B14">
        <f t="shared" si="15"/>
        <v>1</v>
      </c>
      <c r="C14">
        <v>3</v>
      </c>
      <c r="D14">
        <f t="shared" si="16"/>
        <v>875</v>
      </c>
      <c r="E14" s="3">
        <f t="shared" si="17"/>
        <v>0.121527777777778</v>
      </c>
      <c r="F14">
        <f t="shared" si="18"/>
        <v>2580</v>
      </c>
      <c r="G14" s="3">
        <f t="shared" si="19"/>
        <v>0.358333333333333</v>
      </c>
      <c r="H14" s="4">
        <f t="shared" si="20"/>
        <v>43</v>
      </c>
      <c r="I14">
        <f t="shared" si="21"/>
        <v>129</v>
      </c>
      <c r="J14">
        <f t="shared" ref="J14:J70" si="26">J13*1.1</f>
        <v>12.1</v>
      </c>
      <c r="K14">
        <f t="shared" si="22"/>
        <v>1560</v>
      </c>
      <c r="L14" s="11">
        <f t="shared" si="23"/>
        <v>1.2</v>
      </c>
      <c r="M14" s="10">
        <v>1</v>
      </c>
      <c r="N14">
        <f>INDEX([1]任务时间分布!$C$3:$G$62,MATCH($C14,[1]任务时间分布!$B$3:$B$62),1)</f>
        <v>0</v>
      </c>
      <c r="O14">
        <f>INDEX([1]任务时间分布!$C$3:$G$62,MATCH($C14,[1]任务时间分布!$B$3:$B$62),2)</f>
        <v>0</v>
      </c>
      <c r="P14">
        <f>INDEX([1]任务时间分布!$C$3:$G$62,MATCH($C14,[1]任务时间分布!$B$3:$B$62),3)</f>
        <v>275</v>
      </c>
      <c r="Q14">
        <f>INDEX([1]任务时间分布!$C$3:$G$62,MATCH($C14,[1]任务时间分布!$B$3:$B$62),4)</f>
        <v>0</v>
      </c>
      <c r="R14">
        <f>INDEX([1]任务时间分布!$C$3:$G$62,MATCH($C14,[1]任务时间分布!$B$3:$B$62),5)</f>
        <v>600</v>
      </c>
      <c r="S14">
        <f t="shared" si="4"/>
        <v>0</v>
      </c>
      <c r="T14">
        <f t="shared" si="5"/>
        <v>0</v>
      </c>
      <c r="U14">
        <f t="shared" si="24"/>
        <v>0</v>
      </c>
      <c r="V14">
        <f t="shared" si="6"/>
        <v>660</v>
      </c>
      <c r="W14">
        <f t="shared" si="7"/>
        <v>0</v>
      </c>
      <c r="X14">
        <f t="shared" si="8"/>
        <v>2160</v>
      </c>
      <c r="Y14">
        <f t="shared" si="25"/>
        <v>2820</v>
      </c>
      <c r="Z14" s="3">
        <f t="shared" si="9"/>
        <v>3.22285714285714</v>
      </c>
      <c r="AA14">
        <f t="shared" si="10"/>
        <v>1.2</v>
      </c>
      <c r="AB14">
        <f t="shared" si="11"/>
        <v>1.8</v>
      </c>
      <c r="AC14">
        <f t="shared" si="12"/>
        <v>2.4</v>
      </c>
      <c r="AD14">
        <f t="shared" si="13"/>
        <v>3</v>
      </c>
      <c r="AE14">
        <f t="shared" si="14"/>
        <v>3.6</v>
      </c>
    </row>
    <row r="15" spans="2:31">
      <c r="B15">
        <f t="shared" si="15"/>
        <v>1</v>
      </c>
      <c r="C15">
        <v>4</v>
      </c>
      <c r="D15">
        <f t="shared" si="16"/>
        <v>890</v>
      </c>
      <c r="E15" s="3">
        <f t="shared" si="17"/>
        <v>0.123611111111111</v>
      </c>
      <c r="F15">
        <f t="shared" si="18"/>
        <v>3470</v>
      </c>
      <c r="G15" s="3">
        <f t="shared" si="19"/>
        <v>0.481944444444444</v>
      </c>
      <c r="H15" s="4">
        <f t="shared" si="20"/>
        <v>57.8333333333333</v>
      </c>
      <c r="I15">
        <f t="shared" si="21"/>
        <v>173.5</v>
      </c>
      <c r="J15">
        <f t="shared" si="26"/>
        <v>13.31</v>
      </c>
      <c r="K15">
        <f t="shared" si="22"/>
        <v>2305</v>
      </c>
      <c r="L15" s="11">
        <f t="shared" si="23"/>
        <v>1.3</v>
      </c>
      <c r="M15" s="10">
        <v>1</v>
      </c>
      <c r="N15">
        <f>INDEX([1]任务时间分布!$C$3:$G$62,MATCH($C15,[1]任务时间分布!$B$3:$B$62),1)</f>
        <v>0</v>
      </c>
      <c r="O15">
        <f>INDEX([1]任务时间分布!$C$3:$G$62,MATCH($C15,[1]任务时间分布!$B$3:$B$62),2)</f>
        <v>0</v>
      </c>
      <c r="P15">
        <f>INDEX([1]任务时间分布!$C$3:$G$62,MATCH($C15,[1]任务时间分布!$B$3:$B$62),3)</f>
        <v>0</v>
      </c>
      <c r="Q15">
        <f>INDEX([1]任务时间分布!$C$3:$G$62,MATCH($C15,[1]任务时间分布!$B$3:$B$62),4)</f>
        <v>360</v>
      </c>
      <c r="R15">
        <f>INDEX([1]任务时间分布!$C$3:$G$62,MATCH($C15,[1]任务时间分布!$B$3:$B$62),5)</f>
        <v>530</v>
      </c>
      <c r="S15">
        <f t="shared" si="4"/>
        <v>0</v>
      </c>
      <c r="T15">
        <f t="shared" si="5"/>
        <v>0</v>
      </c>
      <c r="U15">
        <f t="shared" si="24"/>
        <v>0</v>
      </c>
      <c r="V15">
        <f t="shared" si="6"/>
        <v>0</v>
      </c>
      <c r="W15">
        <f t="shared" si="7"/>
        <v>1170</v>
      </c>
      <c r="X15">
        <f t="shared" si="8"/>
        <v>2067</v>
      </c>
      <c r="Y15">
        <f t="shared" si="25"/>
        <v>3237</v>
      </c>
      <c r="Z15" s="3">
        <f t="shared" si="9"/>
        <v>3.63707865168539</v>
      </c>
      <c r="AA15">
        <f t="shared" si="10"/>
        <v>1.3</v>
      </c>
      <c r="AB15">
        <f t="shared" si="11"/>
        <v>1.95</v>
      </c>
      <c r="AC15">
        <f t="shared" si="12"/>
        <v>2.6</v>
      </c>
      <c r="AD15">
        <f t="shared" si="13"/>
        <v>3.25</v>
      </c>
      <c r="AE15">
        <f t="shared" si="14"/>
        <v>3.9</v>
      </c>
    </row>
    <row r="16" spans="2:31">
      <c r="B16">
        <f t="shared" si="15"/>
        <v>1</v>
      </c>
      <c r="C16">
        <v>5</v>
      </c>
      <c r="D16">
        <f t="shared" si="16"/>
        <v>905</v>
      </c>
      <c r="E16" s="3">
        <f t="shared" si="17"/>
        <v>0.125694444444444</v>
      </c>
      <c r="F16">
        <f t="shared" si="18"/>
        <v>4375</v>
      </c>
      <c r="G16" s="3">
        <f t="shared" si="19"/>
        <v>0.607638888888889</v>
      </c>
      <c r="H16" s="4">
        <f t="shared" si="20"/>
        <v>72.9166666666667</v>
      </c>
      <c r="I16">
        <f t="shared" si="21"/>
        <v>218.75</v>
      </c>
      <c r="J16">
        <f t="shared" si="26"/>
        <v>14.641</v>
      </c>
      <c r="K16">
        <f t="shared" si="22"/>
        <v>3200</v>
      </c>
      <c r="L16" s="11">
        <f t="shared" si="23"/>
        <v>1.4</v>
      </c>
      <c r="M16" s="10">
        <v>1</v>
      </c>
      <c r="N16">
        <f>INDEX([1]任务时间分布!$C$3:$G$62,MATCH($C16,[1]任务时间分布!$B$3:$B$62),1)</f>
        <v>0</v>
      </c>
      <c r="O16">
        <f>INDEX([1]任务时间分布!$C$3:$G$62,MATCH($C16,[1]任务时间分布!$B$3:$B$62),2)</f>
        <v>0</v>
      </c>
      <c r="P16">
        <f>INDEX([1]任务时间分布!$C$3:$G$62,MATCH($C16,[1]任务时间分布!$B$3:$B$62),3)</f>
        <v>0</v>
      </c>
      <c r="Q16">
        <f>INDEX([1]任务时间分布!$C$3:$G$62,MATCH($C16,[1]任务时间分布!$B$3:$B$62),4)</f>
        <v>0</v>
      </c>
      <c r="R16">
        <f>INDEX([1]任务时间分布!$C$3:$G$62,MATCH($C16,[1]任务时间分布!$B$3:$B$62),5)</f>
        <v>0</v>
      </c>
      <c r="S16">
        <f t="shared" si="4"/>
        <v>905</v>
      </c>
      <c r="T16">
        <f t="shared" si="5"/>
        <v>0</v>
      </c>
      <c r="U16">
        <f t="shared" si="24"/>
        <v>0</v>
      </c>
      <c r="V16">
        <f t="shared" si="6"/>
        <v>0</v>
      </c>
      <c r="W16">
        <f t="shared" si="7"/>
        <v>0</v>
      </c>
      <c r="X16">
        <f t="shared" si="8"/>
        <v>0</v>
      </c>
      <c r="Y16">
        <f t="shared" si="25"/>
        <v>0</v>
      </c>
      <c r="Z16" s="3">
        <f t="shared" si="9"/>
        <v>1.4</v>
      </c>
      <c r="AA16">
        <f t="shared" si="10"/>
        <v>1.4</v>
      </c>
      <c r="AB16">
        <f t="shared" si="11"/>
        <v>2.1</v>
      </c>
      <c r="AC16">
        <f t="shared" si="12"/>
        <v>2.8</v>
      </c>
      <c r="AD16">
        <f t="shared" si="13"/>
        <v>3.5</v>
      </c>
      <c r="AE16">
        <f t="shared" si="14"/>
        <v>4.2</v>
      </c>
    </row>
    <row r="17" spans="2:31">
      <c r="B17">
        <f t="shared" si="15"/>
        <v>1</v>
      </c>
      <c r="C17">
        <v>6</v>
      </c>
      <c r="D17">
        <f t="shared" si="16"/>
        <v>920</v>
      </c>
      <c r="E17" s="3">
        <f t="shared" si="17"/>
        <v>0.127777777777778</v>
      </c>
      <c r="F17">
        <f t="shared" si="18"/>
        <v>5295</v>
      </c>
      <c r="G17" s="3">
        <f t="shared" si="19"/>
        <v>0.735416666666667</v>
      </c>
      <c r="H17" s="4">
        <f t="shared" si="20"/>
        <v>88.25</v>
      </c>
      <c r="I17">
        <f t="shared" si="21"/>
        <v>264.75</v>
      </c>
      <c r="J17">
        <f t="shared" si="26"/>
        <v>16.1051</v>
      </c>
      <c r="K17">
        <f t="shared" si="22"/>
        <v>4260</v>
      </c>
      <c r="L17" s="11">
        <f t="shared" si="23"/>
        <v>1.5</v>
      </c>
      <c r="M17" s="10">
        <v>1</v>
      </c>
      <c r="N17">
        <f>INDEX([1]任务时间分布!$C$3:$G$62,MATCH($C17,[1]任务时间分布!$B$3:$B$62),1)</f>
        <v>0</v>
      </c>
      <c r="O17">
        <f>INDEX([1]任务时间分布!$C$3:$G$62,MATCH($C17,[1]任务时间分布!$B$3:$B$62),2)</f>
        <v>0</v>
      </c>
      <c r="P17">
        <f>INDEX([1]任务时间分布!$C$3:$G$62,MATCH($C17,[1]任务时间分布!$B$3:$B$62),3)</f>
        <v>0</v>
      </c>
      <c r="Q17">
        <f>INDEX([1]任务时间分布!$C$3:$G$62,MATCH($C17,[1]任务时间分布!$B$3:$B$62),4)</f>
        <v>0</v>
      </c>
      <c r="R17">
        <f>INDEX([1]任务时间分布!$C$3:$G$62,MATCH($C17,[1]任务时间分布!$B$3:$B$62),5)</f>
        <v>0</v>
      </c>
      <c r="S17">
        <f t="shared" si="4"/>
        <v>920</v>
      </c>
      <c r="T17">
        <f t="shared" si="5"/>
        <v>0</v>
      </c>
      <c r="U17">
        <f t="shared" si="24"/>
        <v>0</v>
      </c>
      <c r="V17">
        <f t="shared" si="6"/>
        <v>0</v>
      </c>
      <c r="W17">
        <f t="shared" si="7"/>
        <v>0</v>
      </c>
      <c r="X17">
        <f t="shared" si="8"/>
        <v>0</v>
      </c>
      <c r="Y17">
        <f t="shared" si="25"/>
        <v>0</v>
      </c>
      <c r="Z17" s="3">
        <f t="shared" si="9"/>
        <v>1.5</v>
      </c>
      <c r="AA17">
        <f t="shared" si="10"/>
        <v>1.5</v>
      </c>
      <c r="AB17">
        <f t="shared" si="11"/>
        <v>2.25</v>
      </c>
      <c r="AC17">
        <f t="shared" si="12"/>
        <v>3</v>
      </c>
      <c r="AD17">
        <f t="shared" si="13"/>
        <v>3.75</v>
      </c>
      <c r="AE17">
        <f t="shared" si="14"/>
        <v>4.5</v>
      </c>
    </row>
    <row r="18" spans="2:31">
      <c r="B18">
        <f t="shared" si="15"/>
        <v>1</v>
      </c>
      <c r="C18">
        <v>7</v>
      </c>
      <c r="D18">
        <f t="shared" si="16"/>
        <v>935</v>
      </c>
      <c r="E18" s="3">
        <f t="shared" si="17"/>
        <v>0.129861111111111</v>
      </c>
      <c r="F18">
        <f t="shared" si="18"/>
        <v>6230</v>
      </c>
      <c r="G18" s="3">
        <f t="shared" si="19"/>
        <v>0.865277777777778</v>
      </c>
      <c r="H18" s="4">
        <f t="shared" si="20"/>
        <v>103.833333333333</v>
      </c>
      <c r="I18">
        <f t="shared" si="21"/>
        <v>311.5</v>
      </c>
      <c r="J18">
        <f t="shared" si="26"/>
        <v>17.71561</v>
      </c>
      <c r="K18">
        <f t="shared" si="22"/>
        <v>5515</v>
      </c>
      <c r="L18" s="11">
        <f t="shared" si="23"/>
        <v>1.6</v>
      </c>
      <c r="M18" s="10">
        <v>1</v>
      </c>
      <c r="N18">
        <f>INDEX([1]任务时间分布!$C$3:$G$62,MATCH($C18,[1]任务时间分布!$B$3:$B$62),1)</f>
        <v>0</v>
      </c>
      <c r="O18">
        <f>INDEX([1]任务时间分布!$C$3:$G$62,MATCH($C18,[1]任务时间分布!$B$3:$B$62),2)</f>
        <v>0</v>
      </c>
      <c r="P18">
        <f>INDEX([1]任务时间分布!$C$3:$G$62,MATCH($C18,[1]任务时间分布!$B$3:$B$62),3)</f>
        <v>0</v>
      </c>
      <c r="Q18">
        <f>INDEX([1]任务时间分布!$C$3:$G$62,MATCH($C18,[1]任务时间分布!$B$3:$B$62),4)</f>
        <v>0</v>
      </c>
      <c r="R18">
        <f>INDEX([1]任务时间分布!$C$3:$G$62,MATCH($C18,[1]任务时间分布!$B$3:$B$62),5)</f>
        <v>0</v>
      </c>
      <c r="S18">
        <f t="shared" si="4"/>
        <v>935</v>
      </c>
      <c r="T18">
        <f t="shared" si="5"/>
        <v>0</v>
      </c>
      <c r="U18">
        <f t="shared" si="24"/>
        <v>0</v>
      </c>
      <c r="V18">
        <f t="shared" si="6"/>
        <v>0</v>
      </c>
      <c r="W18">
        <f t="shared" si="7"/>
        <v>0</v>
      </c>
      <c r="X18">
        <f t="shared" si="8"/>
        <v>0</v>
      </c>
      <c r="Y18">
        <f t="shared" si="25"/>
        <v>0</v>
      </c>
      <c r="Z18" s="3">
        <f t="shared" si="9"/>
        <v>1.6</v>
      </c>
      <c r="AA18">
        <f t="shared" si="10"/>
        <v>1.6</v>
      </c>
      <c r="AB18">
        <f t="shared" si="11"/>
        <v>2.4</v>
      </c>
      <c r="AC18">
        <f t="shared" si="12"/>
        <v>3.2</v>
      </c>
      <c r="AD18">
        <f t="shared" si="13"/>
        <v>4</v>
      </c>
      <c r="AE18">
        <f t="shared" si="14"/>
        <v>4.8</v>
      </c>
    </row>
    <row r="19" spans="2:31">
      <c r="B19">
        <f t="shared" si="15"/>
        <v>1</v>
      </c>
      <c r="C19">
        <v>8</v>
      </c>
      <c r="D19">
        <f t="shared" si="16"/>
        <v>950</v>
      </c>
      <c r="E19" s="3">
        <f t="shared" si="17"/>
        <v>0.131944444444444</v>
      </c>
      <c r="F19">
        <f t="shared" si="18"/>
        <v>7180</v>
      </c>
      <c r="G19" s="3">
        <f t="shared" si="19"/>
        <v>0.997222222222222</v>
      </c>
      <c r="H19" s="4">
        <f t="shared" si="20"/>
        <v>119.666666666667</v>
      </c>
      <c r="I19">
        <f t="shared" si="21"/>
        <v>359</v>
      </c>
      <c r="J19">
        <f t="shared" si="26"/>
        <v>19.487171</v>
      </c>
      <c r="K19">
        <f t="shared" si="22"/>
        <v>6995</v>
      </c>
      <c r="L19" s="11">
        <f t="shared" si="23"/>
        <v>1.7</v>
      </c>
      <c r="M19" s="10">
        <v>1</v>
      </c>
      <c r="N19">
        <f>INDEX([1]任务时间分布!$C$3:$G$62,MATCH($C19,[1]任务时间分布!$B$3:$B$62),1)</f>
        <v>0</v>
      </c>
      <c r="O19">
        <f>INDEX([1]任务时间分布!$C$3:$G$62,MATCH($C19,[1]任务时间分布!$B$3:$B$62),2)</f>
        <v>0</v>
      </c>
      <c r="P19">
        <f>INDEX([1]任务时间分布!$C$3:$G$62,MATCH($C19,[1]任务时间分布!$B$3:$B$62),3)</f>
        <v>0</v>
      </c>
      <c r="Q19">
        <f>INDEX([1]任务时间分布!$C$3:$G$62,MATCH($C19,[1]任务时间分布!$B$3:$B$62),4)</f>
        <v>0</v>
      </c>
      <c r="R19">
        <f>INDEX([1]任务时间分布!$C$3:$G$62,MATCH($C19,[1]任务时间分布!$B$3:$B$62),5)</f>
        <v>0</v>
      </c>
      <c r="S19">
        <f t="shared" si="4"/>
        <v>950</v>
      </c>
      <c r="T19">
        <f t="shared" si="5"/>
        <v>0</v>
      </c>
      <c r="U19">
        <f t="shared" si="24"/>
        <v>0</v>
      </c>
      <c r="V19">
        <f t="shared" si="6"/>
        <v>0</v>
      </c>
      <c r="W19">
        <f t="shared" si="7"/>
        <v>0</v>
      </c>
      <c r="X19">
        <f t="shared" si="8"/>
        <v>0</v>
      </c>
      <c r="Y19">
        <f t="shared" si="25"/>
        <v>0</v>
      </c>
      <c r="Z19" s="3">
        <f t="shared" si="9"/>
        <v>1.7</v>
      </c>
      <c r="AA19">
        <f t="shared" si="10"/>
        <v>1.7</v>
      </c>
      <c r="AB19">
        <f t="shared" si="11"/>
        <v>2.55</v>
      </c>
      <c r="AC19">
        <f t="shared" si="12"/>
        <v>3.4</v>
      </c>
      <c r="AD19">
        <f t="shared" si="13"/>
        <v>4.25</v>
      </c>
      <c r="AE19">
        <f t="shared" si="14"/>
        <v>5.1</v>
      </c>
    </row>
    <row r="20" spans="2:31">
      <c r="B20">
        <f t="shared" si="15"/>
        <v>1</v>
      </c>
      <c r="C20">
        <v>9</v>
      </c>
      <c r="D20">
        <f t="shared" si="16"/>
        <v>965</v>
      </c>
      <c r="E20" s="3">
        <f t="shared" si="17"/>
        <v>0.134027777777778</v>
      </c>
      <c r="F20">
        <f t="shared" si="18"/>
        <v>8145</v>
      </c>
      <c r="G20" s="3">
        <f t="shared" si="19"/>
        <v>1.13125</v>
      </c>
      <c r="H20" s="4">
        <f t="shared" si="20"/>
        <v>135.75</v>
      </c>
      <c r="I20">
        <f t="shared" si="21"/>
        <v>407.25</v>
      </c>
      <c r="J20">
        <f t="shared" si="26"/>
        <v>21.4358881</v>
      </c>
      <c r="K20">
        <f t="shared" si="22"/>
        <v>8725</v>
      </c>
      <c r="L20" s="11">
        <f t="shared" si="23"/>
        <v>1.8</v>
      </c>
      <c r="M20" s="10">
        <v>1</v>
      </c>
      <c r="N20">
        <f>INDEX([1]任务时间分布!$C$3:$G$62,MATCH($C20,[1]任务时间分布!$B$3:$B$62),1)</f>
        <v>0</v>
      </c>
      <c r="O20">
        <f>INDEX([1]任务时间分布!$C$3:$G$62,MATCH($C20,[1]任务时间分布!$B$3:$B$62),2)</f>
        <v>0</v>
      </c>
      <c r="P20">
        <f>INDEX([1]任务时间分布!$C$3:$G$62,MATCH($C20,[1]任务时间分布!$B$3:$B$62),3)</f>
        <v>0</v>
      </c>
      <c r="Q20">
        <f>INDEX([1]任务时间分布!$C$3:$G$62,MATCH($C20,[1]任务时间分布!$B$3:$B$62),4)</f>
        <v>0</v>
      </c>
      <c r="R20">
        <f>INDEX([1]任务时间分布!$C$3:$G$62,MATCH($C20,[1]任务时间分布!$B$3:$B$62),5)</f>
        <v>0</v>
      </c>
      <c r="S20">
        <f t="shared" si="4"/>
        <v>965</v>
      </c>
      <c r="T20">
        <f t="shared" si="5"/>
        <v>0</v>
      </c>
      <c r="U20">
        <f t="shared" si="24"/>
        <v>0</v>
      </c>
      <c r="V20">
        <f t="shared" si="6"/>
        <v>0</v>
      </c>
      <c r="W20">
        <f t="shared" si="7"/>
        <v>0</v>
      </c>
      <c r="X20">
        <f t="shared" si="8"/>
        <v>0</v>
      </c>
      <c r="Y20">
        <f t="shared" si="25"/>
        <v>0</v>
      </c>
      <c r="Z20" s="3">
        <f t="shared" si="9"/>
        <v>1.8</v>
      </c>
      <c r="AA20">
        <f t="shared" si="10"/>
        <v>1.8</v>
      </c>
      <c r="AB20">
        <f t="shared" si="11"/>
        <v>2.7</v>
      </c>
      <c r="AC20">
        <f t="shared" si="12"/>
        <v>3.6</v>
      </c>
      <c r="AD20">
        <f t="shared" si="13"/>
        <v>4.5</v>
      </c>
      <c r="AE20">
        <f t="shared" si="14"/>
        <v>5.4</v>
      </c>
    </row>
    <row r="21" spans="2:31">
      <c r="B21">
        <f t="shared" si="15"/>
        <v>2</v>
      </c>
      <c r="C21">
        <v>10</v>
      </c>
      <c r="D21">
        <f t="shared" si="16"/>
        <v>1021</v>
      </c>
      <c r="E21" s="3">
        <f t="shared" si="17"/>
        <v>0.141805555555556</v>
      </c>
      <c r="F21">
        <f t="shared" si="18"/>
        <v>9166</v>
      </c>
      <c r="G21" s="3">
        <f t="shared" si="19"/>
        <v>1.27305555555556</v>
      </c>
      <c r="H21" s="4">
        <f t="shared" si="20"/>
        <v>152.766666666667</v>
      </c>
      <c r="I21">
        <f t="shared" si="21"/>
        <v>458.3</v>
      </c>
      <c r="J21">
        <f t="shared" si="26"/>
        <v>23.57947691</v>
      </c>
      <c r="K21">
        <f t="shared" si="22"/>
        <v>10805</v>
      </c>
      <c r="L21" s="11">
        <f t="shared" si="23"/>
        <v>1.9</v>
      </c>
      <c r="M21" s="10">
        <v>1</v>
      </c>
      <c r="N21">
        <f>INDEX([1]任务时间分布!$C$3:$G$62,MATCH($C21,[1]任务时间分布!$B$3:$B$62),1)</f>
        <v>0</v>
      </c>
      <c r="O21">
        <f>INDEX([1]任务时间分布!$C$3:$G$62,MATCH($C21,[1]任务时间分布!$B$3:$B$62),2)</f>
        <v>0</v>
      </c>
      <c r="P21">
        <f>INDEX([1]任务时间分布!$C$3:$G$62,MATCH($C21,[1]任务时间分布!$B$3:$B$62),3)</f>
        <v>0</v>
      </c>
      <c r="Q21">
        <f>INDEX([1]任务时间分布!$C$3:$G$62,MATCH($C21,[1]任务时间分布!$B$3:$B$62),4)</f>
        <v>0</v>
      </c>
      <c r="R21">
        <f>INDEX([1]任务时间分布!$C$3:$G$62,MATCH($C21,[1]任务时间分布!$B$3:$B$62),5)</f>
        <v>0</v>
      </c>
      <c r="S21">
        <f t="shared" si="4"/>
        <v>1021</v>
      </c>
      <c r="T21">
        <f t="shared" si="5"/>
        <v>0</v>
      </c>
      <c r="U21">
        <f t="shared" si="24"/>
        <v>0</v>
      </c>
      <c r="V21">
        <f t="shared" si="6"/>
        <v>0</v>
      </c>
      <c r="W21">
        <f t="shared" si="7"/>
        <v>0</v>
      </c>
      <c r="X21">
        <f t="shared" si="8"/>
        <v>0</v>
      </c>
      <c r="Y21">
        <f t="shared" si="25"/>
        <v>0</v>
      </c>
      <c r="Z21" s="3">
        <f t="shared" si="9"/>
        <v>1.9</v>
      </c>
      <c r="AA21">
        <f t="shared" si="10"/>
        <v>1.9</v>
      </c>
      <c r="AB21">
        <f t="shared" si="11"/>
        <v>2.85</v>
      </c>
      <c r="AC21">
        <f t="shared" si="12"/>
        <v>3.8</v>
      </c>
      <c r="AD21">
        <f t="shared" si="13"/>
        <v>4.75</v>
      </c>
      <c r="AE21">
        <f t="shared" si="14"/>
        <v>5.7</v>
      </c>
    </row>
    <row r="22" spans="2:31">
      <c r="B22">
        <f t="shared" si="15"/>
        <v>2</v>
      </c>
      <c r="C22">
        <v>11</v>
      </c>
      <c r="D22">
        <f t="shared" si="16"/>
        <v>1068</v>
      </c>
      <c r="E22" s="3">
        <f t="shared" si="17"/>
        <v>0.148333333333333</v>
      </c>
      <c r="F22">
        <f t="shared" si="18"/>
        <v>10234</v>
      </c>
      <c r="G22" s="3">
        <f t="shared" si="19"/>
        <v>1.42138888888889</v>
      </c>
      <c r="H22" s="4">
        <f t="shared" si="20"/>
        <v>170.566666666667</v>
      </c>
      <c r="I22">
        <f t="shared" si="21"/>
        <v>511.7</v>
      </c>
      <c r="J22">
        <f t="shared" si="26"/>
        <v>25.937424601</v>
      </c>
      <c r="K22">
        <f t="shared" si="22"/>
        <v>13270</v>
      </c>
      <c r="L22" s="11">
        <f t="shared" si="23"/>
        <v>2</v>
      </c>
      <c r="M22" s="10">
        <v>1</v>
      </c>
      <c r="N22">
        <f>INDEX([1]任务时间分布!$C$3:$G$62,MATCH($C22,[1]任务时间分布!$B$3:$B$62),1)</f>
        <v>0</v>
      </c>
      <c r="O22">
        <f>INDEX([1]任务时间分布!$C$3:$G$62,MATCH($C22,[1]任务时间分布!$B$3:$B$62),2)</f>
        <v>0</v>
      </c>
      <c r="P22">
        <f>INDEX([1]任务时间分布!$C$3:$G$62,MATCH($C22,[1]任务时间分布!$B$3:$B$62),3)</f>
        <v>0</v>
      </c>
      <c r="Q22">
        <f>INDEX([1]任务时间分布!$C$3:$G$62,MATCH($C22,[1]任务时间分布!$B$3:$B$62),4)</f>
        <v>0</v>
      </c>
      <c r="R22">
        <f>INDEX([1]任务时间分布!$C$3:$G$62,MATCH($C22,[1]任务时间分布!$B$3:$B$62),5)</f>
        <v>0</v>
      </c>
      <c r="S22">
        <f t="shared" si="4"/>
        <v>1068</v>
      </c>
      <c r="T22">
        <f t="shared" si="5"/>
        <v>0</v>
      </c>
      <c r="U22">
        <f t="shared" si="24"/>
        <v>0</v>
      </c>
      <c r="V22">
        <f t="shared" si="6"/>
        <v>0</v>
      </c>
      <c r="W22">
        <f t="shared" si="7"/>
        <v>0</v>
      </c>
      <c r="X22">
        <f t="shared" si="8"/>
        <v>0</v>
      </c>
      <c r="Y22">
        <f t="shared" si="25"/>
        <v>0</v>
      </c>
      <c r="Z22" s="3">
        <f t="shared" si="9"/>
        <v>2</v>
      </c>
      <c r="AA22">
        <f t="shared" si="10"/>
        <v>2</v>
      </c>
      <c r="AB22">
        <f t="shared" si="11"/>
        <v>3</v>
      </c>
      <c r="AC22">
        <f t="shared" si="12"/>
        <v>4</v>
      </c>
      <c r="AD22">
        <f t="shared" si="13"/>
        <v>5</v>
      </c>
      <c r="AE22">
        <f t="shared" si="14"/>
        <v>6</v>
      </c>
    </row>
    <row r="23" spans="2:31">
      <c r="B23">
        <f t="shared" si="15"/>
        <v>2</v>
      </c>
      <c r="C23">
        <v>12</v>
      </c>
      <c r="D23">
        <f t="shared" si="16"/>
        <v>1125</v>
      </c>
      <c r="E23" s="3">
        <f t="shared" si="17"/>
        <v>0.15625</v>
      </c>
      <c r="F23">
        <f t="shared" si="18"/>
        <v>11359</v>
      </c>
      <c r="G23" s="3">
        <f t="shared" si="19"/>
        <v>1.57763888888889</v>
      </c>
      <c r="H23" s="4">
        <f t="shared" si="20"/>
        <v>189.316666666667</v>
      </c>
      <c r="I23">
        <f t="shared" si="21"/>
        <v>567.95</v>
      </c>
      <c r="J23">
        <f t="shared" si="26"/>
        <v>28.5311670611</v>
      </c>
      <c r="K23">
        <f t="shared" si="22"/>
        <v>16200</v>
      </c>
      <c r="L23" s="11">
        <f t="shared" si="23"/>
        <v>2.1</v>
      </c>
      <c r="M23" s="10">
        <v>1</v>
      </c>
      <c r="N23">
        <f>INDEX([1]任务时间分布!$C$3:$G$62,MATCH($C23,[1]任务时间分布!$B$3:$B$62),1)</f>
        <v>0</v>
      </c>
      <c r="O23">
        <f>INDEX([1]任务时间分布!$C$3:$G$62,MATCH($C23,[1]任务时间分布!$B$3:$B$62),2)</f>
        <v>0</v>
      </c>
      <c r="P23">
        <f>INDEX([1]任务时间分布!$C$3:$G$62,MATCH($C23,[1]任务时间分布!$B$3:$B$62),3)</f>
        <v>0</v>
      </c>
      <c r="Q23">
        <f>INDEX([1]任务时间分布!$C$3:$G$62,MATCH($C23,[1]任务时间分布!$B$3:$B$62),4)</f>
        <v>0</v>
      </c>
      <c r="R23">
        <f>INDEX([1]任务时间分布!$C$3:$G$62,MATCH($C23,[1]任务时间分布!$B$3:$B$62),5)</f>
        <v>0</v>
      </c>
      <c r="S23">
        <f t="shared" si="4"/>
        <v>1125</v>
      </c>
      <c r="T23">
        <f t="shared" si="5"/>
        <v>0</v>
      </c>
      <c r="U23">
        <f t="shared" si="24"/>
        <v>0</v>
      </c>
      <c r="V23">
        <f t="shared" si="6"/>
        <v>0</v>
      </c>
      <c r="W23">
        <f t="shared" si="7"/>
        <v>0</v>
      </c>
      <c r="X23">
        <f t="shared" si="8"/>
        <v>0</v>
      </c>
      <c r="Y23">
        <f t="shared" si="25"/>
        <v>0</v>
      </c>
      <c r="Z23" s="3">
        <f t="shared" si="9"/>
        <v>2.1</v>
      </c>
      <c r="AA23">
        <f t="shared" si="10"/>
        <v>2.1</v>
      </c>
      <c r="AB23">
        <f t="shared" si="11"/>
        <v>3.15</v>
      </c>
      <c r="AC23">
        <f t="shared" si="12"/>
        <v>4.2</v>
      </c>
      <c r="AD23">
        <f t="shared" si="13"/>
        <v>5.25</v>
      </c>
      <c r="AE23">
        <f t="shared" si="14"/>
        <v>6.3</v>
      </c>
    </row>
    <row r="24" spans="2:31">
      <c r="B24">
        <f t="shared" si="15"/>
        <v>2</v>
      </c>
      <c r="C24">
        <v>13</v>
      </c>
      <c r="D24">
        <f t="shared" si="16"/>
        <v>1188</v>
      </c>
      <c r="E24" s="3">
        <f t="shared" si="17"/>
        <v>0.165</v>
      </c>
      <c r="F24">
        <f t="shared" si="18"/>
        <v>12547</v>
      </c>
      <c r="G24" s="3">
        <f t="shared" si="19"/>
        <v>1.74263888888889</v>
      </c>
      <c r="H24" s="4">
        <f t="shared" si="20"/>
        <v>209.116666666667</v>
      </c>
      <c r="I24">
        <f t="shared" si="21"/>
        <v>627.35</v>
      </c>
      <c r="J24">
        <f t="shared" si="26"/>
        <v>31.38428376721</v>
      </c>
      <c r="K24">
        <f t="shared" si="22"/>
        <v>19685</v>
      </c>
      <c r="L24" s="11">
        <f t="shared" si="23"/>
        <v>2.2</v>
      </c>
      <c r="M24" s="10">
        <v>1</v>
      </c>
      <c r="N24">
        <f>INDEX([1]任务时间分布!$C$3:$G$62,MATCH($C24,[1]任务时间分布!$B$3:$B$62),1)</f>
        <v>0</v>
      </c>
      <c r="O24">
        <f>INDEX([1]任务时间分布!$C$3:$G$62,MATCH($C24,[1]任务时间分布!$B$3:$B$62),2)</f>
        <v>0</v>
      </c>
      <c r="P24">
        <f>INDEX([1]任务时间分布!$C$3:$G$62,MATCH($C24,[1]任务时间分布!$B$3:$B$62),3)</f>
        <v>0</v>
      </c>
      <c r="Q24">
        <f>INDEX([1]任务时间分布!$C$3:$G$62,MATCH($C24,[1]任务时间分布!$B$3:$B$62),4)</f>
        <v>0</v>
      </c>
      <c r="R24">
        <f>INDEX([1]任务时间分布!$C$3:$G$62,MATCH($C24,[1]任务时间分布!$B$3:$B$62),5)</f>
        <v>0</v>
      </c>
      <c r="S24">
        <f t="shared" si="4"/>
        <v>1188</v>
      </c>
      <c r="T24">
        <f t="shared" si="5"/>
        <v>0</v>
      </c>
      <c r="U24">
        <f t="shared" si="24"/>
        <v>0</v>
      </c>
      <c r="V24">
        <f t="shared" si="6"/>
        <v>0</v>
      </c>
      <c r="W24">
        <f t="shared" si="7"/>
        <v>0</v>
      </c>
      <c r="X24">
        <f t="shared" si="8"/>
        <v>0</v>
      </c>
      <c r="Y24">
        <f t="shared" si="25"/>
        <v>0</v>
      </c>
      <c r="Z24" s="3">
        <f t="shared" si="9"/>
        <v>2.2</v>
      </c>
      <c r="AA24">
        <f t="shared" si="10"/>
        <v>2.2</v>
      </c>
      <c r="AB24">
        <f t="shared" si="11"/>
        <v>3.3</v>
      </c>
      <c r="AC24">
        <f t="shared" si="12"/>
        <v>4.4</v>
      </c>
      <c r="AD24">
        <f t="shared" si="13"/>
        <v>5.5</v>
      </c>
      <c r="AE24">
        <f t="shared" si="14"/>
        <v>6.6</v>
      </c>
    </row>
    <row r="25" spans="2:31">
      <c r="B25">
        <f t="shared" si="15"/>
        <v>2</v>
      </c>
      <c r="C25">
        <v>14</v>
      </c>
      <c r="D25">
        <f t="shared" si="16"/>
        <v>1258</v>
      </c>
      <c r="E25" s="3">
        <f t="shared" si="17"/>
        <v>0.174722222222222</v>
      </c>
      <c r="F25">
        <f t="shared" si="18"/>
        <v>13805</v>
      </c>
      <c r="G25" s="3">
        <f t="shared" si="19"/>
        <v>1.91736111111111</v>
      </c>
      <c r="H25" s="4">
        <f t="shared" si="20"/>
        <v>230.083333333333</v>
      </c>
      <c r="I25">
        <f t="shared" si="21"/>
        <v>690.25</v>
      </c>
      <c r="J25">
        <f t="shared" si="26"/>
        <v>34.522712143931</v>
      </c>
      <c r="K25">
        <f t="shared" si="22"/>
        <v>23825</v>
      </c>
      <c r="L25" s="11">
        <f t="shared" si="23"/>
        <v>2.3</v>
      </c>
      <c r="M25" s="10">
        <v>1</v>
      </c>
      <c r="N25">
        <f>INDEX([1]任务时间分布!$C$3:$G$62,MATCH($C25,[1]任务时间分布!$B$3:$B$62),1)</f>
        <v>0</v>
      </c>
      <c r="O25">
        <f>INDEX([1]任务时间分布!$C$3:$G$62,MATCH($C25,[1]任务时间分布!$B$3:$B$62),2)</f>
        <v>0</v>
      </c>
      <c r="P25">
        <f>INDEX([1]任务时间分布!$C$3:$G$62,MATCH($C25,[1]任务时间分布!$B$3:$B$62),3)</f>
        <v>0</v>
      </c>
      <c r="Q25">
        <f>INDEX([1]任务时间分布!$C$3:$G$62,MATCH($C25,[1]任务时间分布!$B$3:$B$62),4)</f>
        <v>0</v>
      </c>
      <c r="R25">
        <f>INDEX([1]任务时间分布!$C$3:$G$62,MATCH($C25,[1]任务时间分布!$B$3:$B$62),5)</f>
        <v>0</v>
      </c>
      <c r="S25">
        <f t="shared" si="4"/>
        <v>1258</v>
      </c>
      <c r="T25">
        <f t="shared" si="5"/>
        <v>0</v>
      </c>
      <c r="U25">
        <f t="shared" si="24"/>
        <v>0</v>
      </c>
      <c r="V25">
        <f t="shared" si="6"/>
        <v>0</v>
      </c>
      <c r="W25">
        <f t="shared" si="7"/>
        <v>0</v>
      </c>
      <c r="X25">
        <f t="shared" si="8"/>
        <v>0</v>
      </c>
      <c r="Y25">
        <f t="shared" si="25"/>
        <v>0</v>
      </c>
      <c r="Z25" s="3">
        <f t="shared" si="9"/>
        <v>2.3</v>
      </c>
      <c r="AA25">
        <f t="shared" si="10"/>
        <v>2.3</v>
      </c>
      <c r="AB25">
        <f t="shared" si="11"/>
        <v>3.45</v>
      </c>
      <c r="AC25">
        <f t="shared" si="12"/>
        <v>4.6</v>
      </c>
      <c r="AD25">
        <f t="shared" si="13"/>
        <v>5.75</v>
      </c>
      <c r="AE25">
        <f t="shared" si="14"/>
        <v>6.9</v>
      </c>
    </row>
    <row r="26" spans="2:31">
      <c r="B26">
        <f t="shared" si="15"/>
        <v>2</v>
      </c>
      <c r="C26">
        <v>15</v>
      </c>
      <c r="D26">
        <f t="shared" si="16"/>
        <v>1335</v>
      </c>
      <c r="E26" s="3">
        <f t="shared" si="17"/>
        <v>0.185416666666667</v>
      </c>
      <c r="F26">
        <f t="shared" si="18"/>
        <v>15140</v>
      </c>
      <c r="G26" s="3">
        <f t="shared" si="19"/>
        <v>2.10277777777778</v>
      </c>
      <c r="H26" s="4">
        <f t="shared" si="20"/>
        <v>252.333333333333</v>
      </c>
      <c r="I26">
        <f t="shared" si="21"/>
        <v>757</v>
      </c>
      <c r="J26">
        <f t="shared" si="26"/>
        <v>37.9749833583241</v>
      </c>
      <c r="K26">
        <f t="shared" si="22"/>
        <v>28745</v>
      </c>
      <c r="L26" s="11">
        <f t="shared" si="23"/>
        <v>2.4</v>
      </c>
      <c r="M26" s="10">
        <v>1</v>
      </c>
      <c r="N26">
        <f>INDEX([1]任务时间分布!$C$3:$G$62,MATCH($C26,[1]任务时间分布!$B$3:$B$62),1)</f>
        <v>0</v>
      </c>
      <c r="O26">
        <f>INDEX([1]任务时间分布!$C$3:$G$62,MATCH($C26,[1]任务时间分布!$B$3:$B$62),2)</f>
        <v>0</v>
      </c>
      <c r="P26">
        <f>INDEX([1]任务时间分布!$C$3:$G$62,MATCH($C26,[1]任务时间分布!$B$3:$B$62),3)</f>
        <v>0</v>
      </c>
      <c r="Q26">
        <f>INDEX([1]任务时间分布!$C$3:$G$62,MATCH($C26,[1]任务时间分布!$B$3:$B$62),4)</f>
        <v>0</v>
      </c>
      <c r="R26">
        <f>INDEX([1]任务时间分布!$C$3:$G$62,MATCH($C26,[1]任务时间分布!$B$3:$B$62),5)</f>
        <v>0</v>
      </c>
      <c r="S26">
        <f t="shared" si="4"/>
        <v>1335</v>
      </c>
      <c r="T26">
        <f t="shared" si="5"/>
        <v>0</v>
      </c>
      <c r="U26">
        <f t="shared" si="24"/>
        <v>0</v>
      </c>
      <c r="V26">
        <f t="shared" si="6"/>
        <v>0</v>
      </c>
      <c r="W26">
        <f t="shared" si="7"/>
        <v>0</v>
      </c>
      <c r="X26">
        <f t="shared" si="8"/>
        <v>0</v>
      </c>
      <c r="Y26">
        <f t="shared" si="25"/>
        <v>0</v>
      </c>
      <c r="Z26" s="3">
        <f t="shared" si="9"/>
        <v>2.4</v>
      </c>
      <c r="AA26">
        <f t="shared" si="10"/>
        <v>2.4</v>
      </c>
      <c r="AB26">
        <f t="shared" si="11"/>
        <v>3.6</v>
      </c>
      <c r="AC26">
        <f t="shared" si="12"/>
        <v>4.8</v>
      </c>
      <c r="AD26">
        <f t="shared" si="13"/>
        <v>6</v>
      </c>
      <c r="AE26">
        <f t="shared" si="14"/>
        <v>7.2</v>
      </c>
    </row>
    <row r="27" spans="2:31">
      <c r="B27">
        <f t="shared" si="15"/>
        <v>2</v>
      </c>
      <c r="C27">
        <v>16</v>
      </c>
      <c r="D27">
        <f t="shared" si="16"/>
        <v>1417</v>
      </c>
      <c r="E27" s="3">
        <f t="shared" si="17"/>
        <v>0.196805555555556</v>
      </c>
      <c r="F27">
        <f t="shared" si="18"/>
        <v>16557</v>
      </c>
      <c r="G27" s="3">
        <f t="shared" si="19"/>
        <v>2.29958333333333</v>
      </c>
      <c r="H27" s="4">
        <f t="shared" si="20"/>
        <v>275.95</v>
      </c>
      <c r="I27">
        <f t="shared" si="21"/>
        <v>827.85</v>
      </c>
      <c r="J27">
        <f t="shared" si="26"/>
        <v>41.7724816941566</v>
      </c>
      <c r="K27">
        <f t="shared" si="22"/>
        <v>34580</v>
      </c>
      <c r="L27" s="11">
        <f t="shared" si="23"/>
        <v>2.5</v>
      </c>
      <c r="M27" s="10">
        <v>1</v>
      </c>
      <c r="N27">
        <f>INDEX([1]任务时间分布!$C$3:$G$62,MATCH($C27,[1]任务时间分布!$B$3:$B$62),1)</f>
        <v>0</v>
      </c>
      <c r="O27">
        <f>INDEX([1]任务时间分布!$C$3:$G$62,MATCH($C27,[1]任务时间分布!$B$3:$B$62),2)</f>
        <v>0</v>
      </c>
      <c r="P27">
        <f>INDEX([1]任务时间分布!$C$3:$G$62,MATCH($C27,[1]任务时间分布!$B$3:$B$62),3)</f>
        <v>0</v>
      </c>
      <c r="Q27">
        <f>INDEX([1]任务时间分布!$C$3:$G$62,MATCH($C27,[1]任务时间分布!$B$3:$B$62),4)</f>
        <v>0</v>
      </c>
      <c r="R27">
        <f>INDEX([1]任务时间分布!$C$3:$G$62,MATCH($C27,[1]任务时间分布!$B$3:$B$62),5)</f>
        <v>0</v>
      </c>
      <c r="S27">
        <f t="shared" si="4"/>
        <v>1417</v>
      </c>
      <c r="T27">
        <f t="shared" si="5"/>
        <v>0</v>
      </c>
      <c r="U27">
        <f t="shared" si="24"/>
        <v>0</v>
      </c>
      <c r="V27">
        <f t="shared" si="6"/>
        <v>0</v>
      </c>
      <c r="W27">
        <f t="shared" si="7"/>
        <v>0</v>
      </c>
      <c r="X27">
        <f t="shared" si="8"/>
        <v>0</v>
      </c>
      <c r="Y27">
        <f t="shared" si="25"/>
        <v>0</v>
      </c>
      <c r="Z27" s="3">
        <f t="shared" si="9"/>
        <v>2.5</v>
      </c>
      <c r="AA27">
        <f t="shared" si="10"/>
        <v>2.5</v>
      </c>
      <c r="AB27">
        <f t="shared" si="11"/>
        <v>3.75</v>
      </c>
      <c r="AC27">
        <f t="shared" si="12"/>
        <v>5</v>
      </c>
      <c r="AD27">
        <f t="shared" si="13"/>
        <v>6.25</v>
      </c>
      <c r="AE27">
        <f t="shared" si="14"/>
        <v>7.5</v>
      </c>
    </row>
    <row r="28" spans="2:31">
      <c r="B28">
        <f t="shared" si="15"/>
        <v>2</v>
      </c>
      <c r="C28">
        <v>17</v>
      </c>
      <c r="D28">
        <f t="shared" si="16"/>
        <v>1505</v>
      </c>
      <c r="E28" s="3">
        <f t="shared" si="17"/>
        <v>0.209027777777778</v>
      </c>
      <c r="F28">
        <f t="shared" si="18"/>
        <v>18062</v>
      </c>
      <c r="G28" s="3">
        <f t="shared" si="19"/>
        <v>2.50861111111111</v>
      </c>
      <c r="H28" s="4">
        <f t="shared" si="20"/>
        <v>301.033333333333</v>
      </c>
      <c r="I28">
        <f t="shared" si="21"/>
        <v>903.1</v>
      </c>
      <c r="J28">
        <f t="shared" si="26"/>
        <v>45.9497298635722</v>
      </c>
      <c r="K28">
        <f t="shared" si="22"/>
        <v>41495</v>
      </c>
      <c r="L28" s="11">
        <f t="shared" si="23"/>
        <v>2.6</v>
      </c>
      <c r="M28" s="10">
        <v>1</v>
      </c>
      <c r="N28">
        <f>INDEX([1]任务时间分布!$C$3:$G$62,MATCH($C28,[1]任务时间分布!$B$3:$B$62),1)</f>
        <v>0</v>
      </c>
      <c r="O28">
        <f>INDEX([1]任务时间分布!$C$3:$G$62,MATCH($C28,[1]任务时间分布!$B$3:$B$62),2)</f>
        <v>0</v>
      </c>
      <c r="P28">
        <f>INDEX([1]任务时间分布!$C$3:$G$62,MATCH($C28,[1]任务时间分布!$B$3:$B$62),3)</f>
        <v>0</v>
      </c>
      <c r="Q28">
        <f>INDEX([1]任务时间分布!$C$3:$G$62,MATCH($C28,[1]任务时间分布!$B$3:$B$62),4)</f>
        <v>0</v>
      </c>
      <c r="R28">
        <f>INDEX([1]任务时间分布!$C$3:$G$62,MATCH($C28,[1]任务时间分布!$B$3:$B$62),5)</f>
        <v>0</v>
      </c>
      <c r="S28">
        <f t="shared" si="4"/>
        <v>1505</v>
      </c>
      <c r="T28">
        <f t="shared" si="5"/>
        <v>0</v>
      </c>
      <c r="U28">
        <f t="shared" si="24"/>
        <v>0</v>
      </c>
      <c r="V28">
        <f t="shared" si="6"/>
        <v>0</v>
      </c>
      <c r="W28">
        <f t="shared" si="7"/>
        <v>0</v>
      </c>
      <c r="X28">
        <f t="shared" si="8"/>
        <v>0</v>
      </c>
      <c r="Y28">
        <f t="shared" si="25"/>
        <v>0</v>
      </c>
      <c r="Z28" s="3">
        <f t="shared" si="9"/>
        <v>2.6</v>
      </c>
      <c r="AA28">
        <f t="shared" si="10"/>
        <v>2.6</v>
      </c>
      <c r="AB28">
        <f t="shared" si="11"/>
        <v>3.9</v>
      </c>
      <c r="AC28">
        <f t="shared" si="12"/>
        <v>5.2</v>
      </c>
      <c r="AD28">
        <f t="shared" si="13"/>
        <v>6.5</v>
      </c>
      <c r="AE28">
        <f t="shared" si="14"/>
        <v>7.8</v>
      </c>
    </row>
    <row r="29" spans="2:31">
      <c r="B29">
        <f t="shared" si="15"/>
        <v>2</v>
      </c>
      <c r="C29">
        <v>18</v>
      </c>
      <c r="D29">
        <f t="shared" si="16"/>
        <v>1597</v>
      </c>
      <c r="E29" s="3">
        <f t="shared" si="17"/>
        <v>0.221805555555556</v>
      </c>
      <c r="F29">
        <f t="shared" si="18"/>
        <v>19659</v>
      </c>
      <c r="G29" s="3">
        <f t="shared" si="19"/>
        <v>2.73041666666667</v>
      </c>
      <c r="H29" s="4">
        <f t="shared" si="20"/>
        <v>327.65</v>
      </c>
      <c r="I29">
        <f t="shared" si="21"/>
        <v>982.95</v>
      </c>
      <c r="J29">
        <f t="shared" si="26"/>
        <v>50.5447028499294</v>
      </c>
      <c r="K29">
        <f t="shared" si="22"/>
        <v>49680</v>
      </c>
      <c r="L29" s="11">
        <f t="shared" si="23"/>
        <v>2.7</v>
      </c>
      <c r="M29" s="10">
        <v>1</v>
      </c>
      <c r="N29">
        <f>INDEX([1]任务时间分布!$C$3:$G$62,MATCH($C29,[1]任务时间分布!$B$3:$B$62),1)</f>
        <v>0</v>
      </c>
      <c r="O29">
        <f>INDEX([1]任务时间分布!$C$3:$G$62,MATCH($C29,[1]任务时间分布!$B$3:$B$62),2)</f>
        <v>0</v>
      </c>
      <c r="P29">
        <f>INDEX([1]任务时间分布!$C$3:$G$62,MATCH($C29,[1]任务时间分布!$B$3:$B$62),3)</f>
        <v>0</v>
      </c>
      <c r="Q29">
        <f>INDEX([1]任务时间分布!$C$3:$G$62,MATCH($C29,[1]任务时间分布!$B$3:$B$62),4)</f>
        <v>0</v>
      </c>
      <c r="R29">
        <f>INDEX([1]任务时间分布!$C$3:$G$62,MATCH($C29,[1]任务时间分布!$B$3:$B$62),5)</f>
        <v>0</v>
      </c>
      <c r="S29">
        <f t="shared" si="4"/>
        <v>1597</v>
      </c>
      <c r="T29">
        <f t="shared" si="5"/>
        <v>0</v>
      </c>
      <c r="U29">
        <f t="shared" si="24"/>
        <v>0</v>
      </c>
      <c r="V29">
        <f t="shared" si="6"/>
        <v>0</v>
      </c>
      <c r="W29">
        <f t="shared" si="7"/>
        <v>0</v>
      </c>
      <c r="X29">
        <f t="shared" si="8"/>
        <v>0</v>
      </c>
      <c r="Y29">
        <f t="shared" si="25"/>
        <v>0</v>
      </c>
      <c r="Z29" s="3">
        <f t="shared" si="9"/>
        <v>2.7</v>
      </c>
      <c r="AA29">
        <f t="shared" si="10"/>
        <v>2.7</v>
      </c>
      <c r="AB29">
        <f t="shared" si="11"/>
        <v>4.05</v>
      </c>
      <c r="AC29">
        <f t="shared" si="12"/>
        <v>5.4</v>
      </c>
      <c r="AD29">
        <f t="shared" si="13"/>
        <v>6.75</v>
      </c>
      <c r="AE29">
        <f t="shared" si="14"/>
        <v>8.1</v>
      </c>
    </row>
    <row r="30" spans="2:31">
      <c r="B30">
        <f t="shared" si="15"/>
        <v>2</v>
      </c>
      <c r="C30">
        <v>19</v>
      </c>
      <c r="D30">
        <f t="shared" si="16"/>
        <v>1694</v>
      </c>
      <c r="E30" s="3">
        <f t="shared" si="17"/>
        <v>0.235277777777778</v>
      </c>
      <c r="F30">
        <f t="shared" si="18"/>
        <v>21353</v>
      </c>
      <c r="G30" s="3">
        <f t="shared" si="19"/>
        <v>2.96569444444444</v>
      </c>
      <c r="H30" s="4">
        <f t="shared" si="20"/>
        <v>355.883333333333</v>
      </c>
      <c r="I30">
        <f t="shared" si="21"/>
        <v>1067.65</v>
      </c>
      <c r="J30">
        <f t="shared" si="26"/>
        <v>55.5991731349224</v>
      </c>
      <c r="K30">
        <f t="shared" si="22"/>
        <v>59360</v>
      </c>
      <c r="L30" s="11">
        <f t="shared" si="23"/>
        <v>2.8</v>
      </c>
      <c r="M30" s="10">
        <v>1</v>
      </c>
      <c r="N30">
        <f>INDEX([1]任务时间分布!$C$3:$G$62,MATCH($C30,[1]任务时间分布!$B$3:$B$62),1)</f>
        <v>0</v>
      </c>
      <c r="O30">
        <f>INDEX([1]任务时间分布!$C$3:$G$62,MATCH($C30,[1]任务时间分布!$B$3:$B$62),2)</f>
        <v>0</v>
      </c>
      <c r="P30">
        <f>INDEX([1]任务时间分布!$C$3:$G$62,MATCH($C30,[1]任务时间分布!$B$3:$B$62),3)</f>
        <v>0</v>
      </c>
      <c r="Q30">
        <f>INDEX([1]任务时间分布!$C$3:$G$62,MATCH($C30,[1]任务时间分布!$B$3:$B$62),4)</f>
        <v>0</v>
      </c>
      <c r="R30">
        <f>INDEX([1]任务时间分布!$C$3:$G$62,MATCH($C30,[1]任务时间分布!$B$3:$B$62),5)</f>
        <v>0</v>
      </c>
      <c r="S30">
        <f t="shared" si="4"/>
        <v>1694</v>
      </c>
      <c r="T30">
        <f t="shared" si="5"/>
        <v>0</v>
      </c>
      <c r="U30">
        <f t="shared" si="24"/>
        <v>0</v>
      </c>
      <c r="V30">
        <f t="shared" si="6"/>
        <v>0</v>
      </c>
      <c r="W30">
        <f t="shared" si="7"/>
        <v>0</v>
      </c>
      <c r="X30">
        <f t="shared" si="8"/>
        <v>0</v>
      </c>
      <c r="Y30">
        <f t="shared" si="25"/>
        <v>0</v>
      </c>
      <c r="Z30" s="3">
        <f t="shared" si="9"/>
        <v>2.8</v>
      </c>
      <c r="AA30">
        <f t="shared" si="10"/>
        <v>2.8</v>
      </c>
      <c r="AB30">
        <f t="shared" si="11"/>
        <v>4.2</v>
      </c>
      <c r="AC30">
        <f t="shared" si="12"/>
        <v>5.6</v>
      </c>
      <c r="AD30">
        <f t="shared" si="13"/>
        <v>7</v>
      </c>
      <c r="AE30">
        <f t="shared" si="14"/>
        <v>8.4</v>
      </c>
    </row>
    <row r="31" spans="2:31">
      <c r="B31">
        <f t="shared" si="15"/>
        <v>3</v>
      </c>
      <c r="C31">
        <v>20</v>
      </c>
      <c r="D31">
        <f t="shared" si="16"/>
        <v>1778</v>
      </c>
      <c r="E31" s="3">
        <f t="shared" si="17"/>
        <v>0.246944444444444</v>
      </c>
      <c r="F31">
        <f t="shared" si="18"/>
        <v>23131</v>
      </c>
      <c r="G31" s="3">
        <f t="shared" si="19"/>
        <v>3.21263888888889</v>
      </c>
      <c r="H31" s="4">
        <f t="shared" si="20"/>
        <v>385.516666666667</v>
      </c>
      <c r="I31">
        <f t="shared" si="21"/>
        <v>1156.55</v>
      </c>
      <c r="J31">
        <f t="shared" si="26"/>
        <v>61.1590904484146</v>
      </c>
      <c r="K31">
        <f t="shared" si="22"/>
        <v>70730</v>
      </c>
      <c r="L31" s="11">
        <f t="shared" si="23"/>
        <v>2.9</v>
      </c>
      <c r="M31" s="10">
        <v>1</v>
      </c>
      <c r="N31">
        <f>INDEX([1]任务时间分布!$C$3:$G$62,MATCH($C31,[1]任务时间分布!$B$3:$B$62),1)</f>
        <v>0</v>
      </c>
      <c r="O31">
        <f>INDEX([1]任务时间分布!$C$3:$G$62,MATCH($C31,[1]任务时间分布!$B$3:$B$62),2)</f>
        <v>0</v>
      </c>
      <c r="P31">
        <f>INDEX([1]任务时间分布!$C$3:$G$62,MATCH($C31,[1]任务时间分布!$B$3:$B$62),3)</f>
        <v>0</v>
      </c>
      <c r="Q31">
        <f>INDEX([1]任务时间分布!$C$3:$G$62,MATCH($C31,[1]任务时间分布!$B$3:$B$62),4)</f>
        <v>0</v>
      </c>
      <c r="R31">
        <f>INDEX([1]任务时间分布!$C$3:$G$62,MATCH($C31,[1]任务时间分布!$B$3:$B$62),5)</f>
        <v>0</v>
      </c>
      <c r="S31">
        <f t="shared" si="4"/>
        <v>1778</v>
      </c>
      <c r="T31">
        <f t="shared" si="5"/>
        <v>0</v>
      </c>
      <c r="U31">
        <f t="shared" si="24"/>
        <v>0</v>
      </c>
      <c r="V31">
        <f t="shared" si="6"/>
        <v>0</v>
      </c>
      <c r="W31">
        <f t="shared" si="7"/>
        <v>0</v>
      </c>
      <c r="X31">
        <f t="shared" si="8"/>
        <v>0</v>
      </c>
      <c r="Y31">
        <f t="shared" si="25"/>
        <v>0</v>
      </c>
      <c r="Z31" s="3">
        <f t="shared" si="9"/>
        <v>2.9</v>
      </c>
      <c r="AA31">
        <f t="shared" si="10"/>
        <v>2.9</v>
      </c>
      <c r="AB31">
        <f t="shared" si="11"/>
        <v>4.35</v>
      </c>
      <c r="AC31">
        <f t="shared" si="12"/>
        <v>5.8</v>
      </c>
      <c r="AD31">
        <f t="shared" si="13"/>
        <v>7.25</v>
      </c>
      <c r="AE31">
        <f t="shared" si="14"/>
        <v>8.7</v>
      </c>
    </row>
    <row r="32" spans="2:31">
      <c r="B32">
        <f t="shared" si="15"/>
        <v>3</v>
      </c>
      <c r="C32">
        <v>21</v>
      </c>
      <c r="D32">
        <f t="shared" si="16"/>
        <v>1849</v>
      </c>
      <c r="E32" s="3">
        <f t="shared" si="17"/>
        <v>0.256805555555556</v>
      </c>
      <c r="F32">
        <f t="shared" si="18"/>
        <v>24980</v>
      </c>
      <c r="G32" s="3">
        <f t="shared" si="19"/>
        <v>3.46944444444444</v>
      </c>
      <c r="H32" s="4">
        <f t="shared" si="20"/>
        <v>416.333333333333</v>
      </c>
      <c r="I32">
        <f t="shared" si="21"/>
        <v>1249</v>
      </c>
      <c r="J32">
        <f t="shared" si="26"/>
        <v>67.2749994932561</v>
      </c>
      <c r="K32">
        <f t="shared" si="22"/>
        <v>84025</v>
      </c>
      <c r="L32" s="11">
        <f t="shared" si="23"/>
        <v>3</v>
      </c>
      <c r="M32" s="10">
        <v>1</v>
      </c>
      <c r="N32">
        <f>INDEX([1]任务时间分布!$C$3:$G$62,MATCH($C32,[1]任务时间分布!$B$3:$B$62),1)</f>
        <v>0</v>
      </c>
      <c r="O32">
        <f>INDEX([1]任务时间分布!$C$3:$G$62,MATCH($C32,[1]任务时间分布!$B$3:$B$62),2)</f>
        <v>0</v>
      </c>
      <c r="P32">
        <f>INDEX([1]任务时间分布!$C$3:$G$62,MATCH($C32,[1]任务时间分布!$B$3:$B$62),3)</f>
        <v>0</v>
      </c>
      <c r="Q32">
        <f>INDEX([1]任务时间分布!$C$3:$G$62,MATCH($C32,[1]任务时间分布!$B$3:$B$62),4)</f>
        <v>0</v>
      </c>
      <c r="R32">
        <f>INDEX([1]任务时间分布!$C$3:$G$62,MATCH($C32,[1]任务时间分布!$B$3:$B$62),5)</f>
        <v>0</v>
      </c>
      <c r="S32">
        <f t="shared" si="4"/>
        <v>1849</v>
      </c>
      <c r="T32">
        <f t="shared" si="5"/>
        <v>0</v>
      </c>
      <c r="U32">
        <f t="shared" si="24"/>
        <v>0</v>
      </c>
      <c r="V32">
        <f t="shared" si="6"/>
        <v>0</v>
      </c>
      <c r="W32">
        <f t="shared" si="7"/>
        <v>0</v>
      </c>
      <c r="X32">
        <f t="shared" si="8"/>
        <v>0</v>
      </c>
      <c r="Y32">
        <f t="shared" si="25"/>
        <v>0</v>
      </c>
      <c r="Z32" s="3">
        <f t="shared" si="9"/>
        <v>3</v>
      </c>
      <c r="AA32">
        <f t="shared" si="10"/>
        <v>3</v>
      </c>
      <c r="AB32">
        <f t="shared" si="11"/>
        <v>4.5</v>
      </c>
      <c r="AC32">
        <f t="shared" si="12"/>
        <v>6</v>
      </c>
      <c r="AD32">
        <f t="shared" si="13"/>
        <v>7.5</v>
      </c>
      <c r="AE32">
        <f t="shared" si="14"/>
        <v>9</v>
      </c>
    </row>
    <row r="33" spans="2:31">
      <c r="B33">
        <f t="shared" si="15"/>
        <v>3</v>
      </c>
      <c r="C33">
        <v>22</v>
      </c>
      <c r="D33">
        <f t="shared" si="16"/>
        <v>1934</v>
      </c>
      <c r="E33" s="3">
        <f t="shared" si="17"/>
        <v>0.268611111111111</v>
      </c>
      <c r="F33">
        <f t="shared" si="18"/>
        <v>26914</v>
      </c>
      <c r="G33" s="3">
        <f t="shared" si="19"/>
        <v>3.73805555555556</v>
      </c>
      <c r="H33" s="4">
        <f t="shared" si="20"/>
        <v>448.566666666667</v>
      </c>
      <c r="I33">
        <f t="shared" si="21"/>
        <v>1345.7</v>
      </c>
      <c r="J33">
        <f t="shared" si="26"/>
        <v>74.0024994425817</v>
      </c>
      <c r="K33">
        <f t="shared" si="22"/>
        <v>99585</v>
      </c>
      <c r="L33" s="11">
        <f t="shared" si="23"/>
        <v>3.1</v>
      </c>
      <c r="M33" s="10">
        <v>1</v>
      </c>
      <c r="N33">
        <f>INDEX([1]任务时间分布!$C$3:$G$62,MATCH($C33,[1]任务时间分布!$B$3:$B$62),1)</f>
        <v>0</v>
      </c>
      <c r="O33">
        <f>INDEX([1]任务时间分布!$C$3:$G$62,MATCH($C33,[1]任务时间分布!$B$3:$B$62),2)</f>
        <v>0</v>
      </c>
      <c r="P33">
        <f>INDEX([1]任务时间分布!$C$3:$G$62,MATCH($C33,[1]任务时间分布!$B$3:$B$62),3)</f>
        <v>0</v>
      </c>
      <c r="Q33">
        <f>INDEX([1]任务时间分布!$C$3:$G$62,MATCH($C33,[1]任务时间分布!$B$3:$B$62),4)</f>
        <v>0</v>
      </c>
      <c r="R33">
        <f>INDEX([1]任务时间分布!$C$3:$G$62,MATCH($C33,[1]任务时间分布!$B$3:$B$62),5)</f>
        <v>0</v>
      </c>
      <c r="S33">
        <f t="shared" si="4"/>
        <v>1934</v>
      </c>
      <c r="T33">
        <f t="shared" si="5"/>
        <v>0</v>
      </c>
      <c r="U33">
        <f t="shared" si="24"/>
        <v>0</v>
      </c>
      <c r="V33">
        <f t="shared" si="6"/>
        <v>0</v>
      </c>
      <c r="W33">
        <f t="shared" si="7"/>
        <v>0</v>
      </c>
      <c r="X33">
        <f t="shared" si="8"/>
        <v>0</v>
      </c>
      <c r="Y33">
        <f t="shared" si="25"/>
        <v>0</v>
      </c>
      <c r="Z33" s="3">
        <f t="shared" si="9"/>
        <v>3.1</v>
      </c>
      <c r="AA33">
        <f t="shared" si="10"/>
        <v>3.1</v>
      </c>
      <c r="AB33">
        <f t="shared" si="11"/>
        <v>4.65</v>
      </c>
      <c r="AC33">
        <f t="shared" si="12"/>
        <v>6.2</v>
      </c>
      <c r="AD33">
        <f t="shared" si="13"/>
        <v>7.75</v>
      </c>
      <c r="AE33">
        <f t="shared" si="14"/>
        <v>9.3</v>
      </c>
    </row>
    <row r="34" spans="2:31">
      <c r="B34">
        <f t="shared" si="15"/>
        <v>3</v>
      </c>
      <c r="C34">
        <v>23</v>
      </c>
      <c r="D34">
        <f t="shared" si="16"/>
        <v>2029</v>
      </c>
      <c r="E34" s="3">
        <f t="shared" si="17"/>
        <v>0.281805555555556</v>
      </c>
      <c r="F34">
        <f t="shared" si="18"/>
        <v>28943</v>
      </c>
      <c r="G34" s="3">
        <f t="shared" si="19"/>
        <v>4.01986111111111</v>
      </c>
      <c r="H34" s="4">
        <f t="shared" si="20"/>
        <v>482.383333333333</v>
      </c>
      <c r="I34">
        <f t="shared" si="21"/>
        <v>1447.15</v>
      </c>
      <c r="J34">
        <f t="shared" si="26"/>
        <v>81.4027493868399</v>
      </c>
      <c r="K34">
        <f t="shared" si="22"/>
        <v>117800</v>
      </c>
      <c r="L34" s="11">
        <f t="shared" si="23"/>
        <v>3.2</v>
      </c>
      <c r="M34" s="10">
        <v>1</v>
      </c>
      <c r="N34">
        <f>INDEX([1]任务时间分布!$C$3:$G$62,MATCH($C34,[1]任务时间分布!$B$3:$B$62),1)</f>
        <v>0</v>
      </c>
      <c r="O34">
        <f>INDEX([1]任务时间分布!$C$3:$G$62,MATCH($C34,[1]任务时间分布!$B$3:$B$62),2)</f>
        <v>0</v>
      </c>
      <c r="P34">
        <f>INDEX([1]任务时间分布!$C$3:$G$62,MATCH($C34,[1]任务时间分布!$B$3:$B$62),3)</f>
        <v>0</v>
      </c>
      <c r="Q34">
        <f>INDEX([1]任务时间分布!$C$3:$G$62,MATCH($C34,[1]任务时间分布!$B$3:$B$62),4)</f>
        <v>0</v>
      </c>
      <c r="R34">
        <f>INDEX([1]任务时间分布!$C$3:$G$62,MATCH($C34,[1]任务时间分布!$B$3:$B$62),5)</f>
        <v>0</v>
      </c>
      <c r="S34">
        <f t="shared" si="4"/>
        <v>2029</v>
      </c>
      <c r="T34">
        <f t="shared" si="5"/>
        <v>0</v>
      </c>
      <c r="U34">
        <f t="shared" si="24"/>
        <v>0</v>
      </c>
      <c r="V34">
        <f t="shared" si="6"/>
        <v>0</v>
      </c>
      <c r="W34">
        <f t="shared" si="7"/>
        <v>0</v>
      </c>
      <c r="X34">
        <f t="shared" si="8"/>
        <v>0</v>
      </c>
      <c r="Y34">
        <f t="shared" si="25"/>
        <v>0</v>
      </c>
      <c r="Z34" s="3">
        <f t="shared" si="9"/>
        <v>3.2</v>
      </c>
      <c r="AA34">
        <f t="shared" si="10"/>
        <v>3.2</v>
      </c>
      <c r="AB34">
        <f t="shared" si="11"/>
        <v>4.8</v>
      </c>
      <c r="AC34">
        <f t="shared" si="12"/>
        <v>6.4</v>
      </c>
      <c r="AD34">
        <f t="shared" si="13"/>
        <v>8</v>
      </c>
      <c r="AE34">
        <f t="shared" si="14"/>
        <v>9.6</v>
      </c>
    </row>
    <row r="35" spans="2:31">
      <c r="B35">
        <f t="shared" si="15"/>
        <v>3</v>
      </c>
      <c r="C35">
        <v>24</v>
      </c>
      <c r="D35">
        <f t="shared" si="16"/>
        <v>2134</v>
      </c>
      <c r="E35" s="3">
        <f t="shared" si="17"/>
        <v>0.296388888888889</v>
      </c>
      <c r="F35">
        <f t="shared" si="18"/>
        <v>31077</v>
      </c>
      <c r="G35" s="3">
        <f t="shared" si="19"/>
        <v>4.31625</v>
      </c>
      <c r="H35" s="4">
        <f t="shared" si="20"/>
        <v>517.95</v>
      </c>
      <c r="I35">
        <f t="shared" si="21"/>
        <v>1553.85</v>
      </c>
      <c r="J35">
        <f t="shared" si="26"/>
        <v>89.5430243255239</v>
      </c>
      <c r="K35">
        <f t="shared" si="22"/>
        <v>139135</v>
      </c>
      <c r="L35" s="11">
        <f t="shared" si="23"/>
        <v>3.3</v>
      </c>
      <c r="M35" s="10">
        <v>1</v>
      </c>
      <c r="N35">
        <f>INDEX([1]任务时间分布!$C$3:$G$62,MATCH($C35,[1]任务时间分布!$B$3:$B$62),1)</f>
        <v>0</v>
      </c>
      <c r="O35">
        <f>INDEX([1]任务时间分布!$C$3:$G$62,MATCH($C35,[1]任务时间分布!$B$3:$B$62),2)</f>
        <v>0</v>
      </c>
      <c r="P35">
        <f>INDEX([1]任务时间分布!$C$3:$G$62,MATCH($C35,[1]任务时间分布!$B$3:$B$62),3)</f>
        <v>0</v>
      </c>
      <c r="Q35">
        <f>INDEX([1]任务时间分布!$C$3:$G$62,MATCH($C35,[1]任务时间分布!$B$3:$B$62),4)</f>
        <v>0</v>
      </c>
      <c r="R35">
        <f>INDEX([1]任务时间分布!$C$3:$G$62,MATCH($C35,[1]任务时间分布!$B$3:$B$62),5)</f>
        <v>0</v>
      </c>
      <c r="S35">
        <f t="shared" si="4"/>
        <v>2134</v>
      </c>
      <c r="T35">
        <f t="shared" si="5"/>
        <v>0</v>
      </c>
      <c r="U35">
        <f t="shared" si="24"/>
        <v>0</v>
      </c>
      <c r="V35">
        <f t="shared" si="6"/>
        <v>0</v>
      </c>
      <c r="W35">
        <f t="shared" si="7"/>
        <v>0</v>
      </c>
      <c r="X35">
        <f t="shared" si="8"/>
        <v>0</v>
      </c>
      <c r="Y35">
        <f t="shared" si="25"/>
        <v>0</v>
      </c>
      <c r="Z35" s="3">
        <f t="shared" si="9"/>
        <v>3.3</v>
      </c>
      <c r="AA35">
        <f t="shared" si="10"/>
        <v>3.3</v>
      </c>
      <c r="AB35">
        <f t="shared" si="11"/>
        <v>4.95</v>
      </c>
      <c r="AC35">
        <f t="shared" si="12"/>
        <v>6.6</v>
      </c>
      <c r="AD35">
        <f t="shared" si="13"/>
        <v>8.25</v>
      </c>
      <c r="AE35">
        <f t="shared" si="14"/>
        <v>9.9</v>
      </c>
    </row>
    <row r="36" spans="2:31">
      <c r="B36">
        <f t="shared" si="15"/>
        <v>3</v>
      </c>
      <c r="C36">
        <v>25</v>
      </c>
      <c r="D36">
        <f t="shared" si="16"/>
        <v>2249</v>
      </c>
      <c r="E36" s="3">
        <f t="shared" si="17"/>
        <v>0.312361111111111</v>
      </c>
      <c r="F36">
        <f t="shared" si="18"/>
        <v>33326</v>
      </c>
      <c r="G36" s="3">
        <f t="shared" si="19"/>
        <v>4.62861111111111</v>
      </c>
      <c r="H36" s="4">
        <f t="shared" si="20"/>
        <v>555.433333333333</v>
      </c>
      <c r="I36">
        <f t="shared" si="21"/>
        <v>1666.3</v>
      </c>
      <c r="J36">
        <f t="shared" si="26"/>
        <v>98.4973267580763</v>
      </c>
      <c r="K36">
        <f t="shared" si="22"/>
        <v>164125</v>
      </c>
      <c r="L36" s="11">
        <f t="shared" si="23"/>
        <v>3.4</v>
      </c>
      <c r="M36" s="10">
        <v>1</v>
      </c>
      <c r="N36">
        <f>INDEX([1]任务时间分布!$C$3:$G$62,MATCH($C36,[1]任务时间分布!$B$3:$B$62),1)</f>
        <v>0</v>
      </c>
      <c r="O36">
        <f>INDEX([1]任务时间分布!$C$3:$G$62,MATCH($C36,[1]任务时间分布!$B$3:$B$62),2)</f>
        <v>0</v>
      </c>
      <c r="P36">
        <f>INDEX([1]任务时间分布!$C$3:$G$62,MATCH($C36,[1]任务时间分布!$B$3:$B$62),3)</f>
        <v>0</v>
      </c>
      <c r="Q36">
        <f>INDEX([1]任务时间分布!$C$3:$G$62,MATCH($C36,[1]任务时间分布!$B$3:$B$62),4)</f>
        <v>0</v>
      </c>
      <c r="R36">
        <f>INDEX([1]任务时间分布!$C$3:$G$62,MATCH($C36,[1]任务时间分布!$B$3:$B$62),5)</f>
        <v>0</v>
      </c>
      <c r="S36">
        <f t="shared" si="4"/>
        <v>2249</v>
      </c>
      <c r="T36">
        <f t="shared" si="5"/>
        <v>0</v>
      </c>
      <c r="U36">
        <f t="shared" si="24"/>
        <v>0</v>
      </c>
      <c r="V36">
        <f t="shared" si="6"/>
        <v>0</v>
      </c>
      <c r="W36">
        <f t="shared" si="7"/>
        <v>0</v>
      </c>
      <c r="X36">
        <f t="shared" si="8"/>
        <v>0</v>
      </c>
      <c r="Y36">
        <f t="shared" si="25"/>
        <v>0</v>
      </c>
      <c r="Z36" s="3">
        <f t="shared" si="9"/>
        <v>3.4</v>
      </c>
      <c r="AA36">
        <f t="shared" si="10"/>
        <v>3.4</v>
      </c>
      <c r="AB36">
        <f t="shared" si="11"/>
        <v>5.1</v>
      </c>
      <c r="AC36">
        <f t="shared" si="12"/>
        <v>6.8</v>
      </c>
      <c r="AD36">
        <f t="shared" si="13"/>
        <v>8.5</v>
      </c>
      <c r="AE36">
        <f t="shared" si="14"/>
        <v>10.2</v>
      </c>
    </row>
    <row r="37" spans="2:31">
      <c r="B37">
        <f t="shared" si="15"/>
        <v>3</v>
      </c>
      <c r="C37">
        <v>26</v>
      </c>
      <c r="D37">
        <f t="shared" si="16"/>
        <v>2372</v>
      </c>
      <c r="E37" s="3">
        <f t="shared" si="17"/>
        <v>0.329444444444444</v>
      </c>
      <c r="F37">
        <f t="shared" si="18"/>
        <v>35698</v>
      </c>
      <c r="G37" s="3">
        <f t="shared" si="19"/>
        <v>4.95805555555556</v>
      </c>
      <c r="H37" s="4">
        <f t="shared" si="20"/>
        <v>594.966666666667</v>
      </c>
      <c r="I37">
        <f t="shared" si="21"/>
        <v>1784.9</v>
      </c>
      <c r="J37">
        <f t="shared" si="26"/>
        <v>108.347059433884</v>
      </c>
      <c r="K37">
        <f t="shared" si="22"/>
        <v>193385</v>
      </c>
      <c r="L37" s="11">
        <f t="shared" si="23"/>
        <v>3.5</v>
      </c>
      <c r="M37" s="10">
        <v>1</v>
      </c>
      <c r="N37">
        <f>INDEX([1]任务时间分布!$C$3:$G$62,MATCH($C37,[1]任务时间分布!$B$3:$B$62),1)</f>
        <v>0</v>
      </c>
      <c r="O37">
        <f>INDEX([1]任务时间分布!$C$3:$G$62,MATCH($C37,[1]任务时间分布!$B$3:$B$62),2)</f>
        <v>0</v>
      </c>
      <c r="P37">
        <f>INDEX([1]任务时间分布!$C$3:$G$62,MATCH($C37,[1]任务时间分布!$B$3:$B$62),3)</f>
        <v>0</v>
      </c>
      <c r="Q37">
        <f>INDEX([1]任务时间分布!$C$3:$G$62,MATCH($C37,[1]任务时间分布!$B$3:$B$62),4)</f>
        <v>0</v>
      </c>
      <c r="R37">
        <f>INDEX([1]任务时间分布!$C$3:$G$62,MATCH($C37,[1]任务时间分布!$B$3:$B$62),5)</f>
        <v>0</v>
      </c>
      <c r="S37">
        <f t="shared" si="4"/>
        <v>2372</v>
      </c>
      <c r="T37">
        <f t="shared" si="5"/>
        <v>0</v>
      </c>
      <c r="U37">
        <f t="shared" si="24"/>
        <v>0</v>
      </c>
      <c r="V37">
        <f t="shared" si="6"/>
        <v>0</v>
      </c>
      <c r="W37">
        <f t="shared" si="7"/>
        <v>0</v>
      </c>
      <c r="X37">
        <f t="shared" si="8"/>
        <v>0</v>
      </c>
      <c r="Y37">
        <f t="shared" si="25"/>
        <v>0</v>
      </c>
      <c r="Z37" s="3">
        <f t="shared" si="9"/>
        <v>3.5</v>
      </c>
      <c r="AA37">
        <f t="shared" si="10"/>
        <v>3.5</v>
      </c>
      <c r="AB37">
        <f t="shared" si="11"/>
        <v>5.25</v>
      </c>
      <c r="AC37">
        <f t="shared" si="12"/>
        <v>7</v>
      </c>
      <c r="AD37">
        <f t="shared" si="13"/>
        <v>8.75</v>
      </c>
      <c r="AE37">
        <f t="shared" si="14"/>
        <v>10.5</v>
      </c>
    </row>
    <row r="38" spans="2:31">
      <c r="B38">
        <f t="shared" si="15"/>
        <v>3</v>
      </c>
      <c r="C38">
        <v>27</v>
      </c>
      <c r="D38">
        <f t="shared" si="16"/>
        <v>2504</v>
      </c>
      <c r="E38" s="3">
        <f t="shared" si="17"/>
        <v>0.347777777777778</v>
      </c>
      <c r="F38">
        <f t="shared" si="18"/>
        <v>38202</v>
      </c>
      <c r="G38" s="3">
        <f t="shared" si="19"/>
        <v>5.30583333333333</v>
      </c>
      <c r="H38" s="4">
        <f t="shared" si="20"/>
        <v>636.7</v>
      </c>
      <c r="I38">
        <f t="shared" si="21"/>
        <v>1910.1</v>
      </c>
      <c r="J38">
        <f t="shared" si="26"/>
        <v>119.181765377272</v>
      </c>
      <c r="K38">
        <f t="shared" si="22"/>
        <v>227645</v>
      </c>
      <c r="L38" s="11">
        <f t="shared" si="23"/>
        <v>3.6</v>
      </c>
      <c r="M38" s="10">
        <v>1</v>
      </c>
      <c r="N38">
        <f>INDEX([1]任务时间分布!$C$3:$G$62,MATCH($C38,[1]任务时间分布!$B$3:$B$62),1)</f>
        <v>0</v>
      </c>
      <c r="O38">
        <f>INDEX([1]任务时间分布!$C$3:$G$62,MATCH($C38,[1]任务时间分布!$B$3:$B$62),2)</f>
        <v>0</v>
      </c>
      <c r="P38">
        <f>INDEX([1]任务时间分布!$C$3:$G$62,MATCH($C38,[1]任务时间分布!$B$3:$B$62),3)</f>
        <v>0</v>
      </c>
      <c r="Q38">
        <f>INDEX([1]任务时间分布!$C$3:$G$62,MATCH($C38,[1]任务时间分布!$B$3:$B$62),4)</f>
        <v>0</v>
      </c>
      <c r="R38">
        <f>INDEX([1]任务时间分布!$C$3:$G$62,MATCH($C38,[1]任务时间分布!$B$3:$B$62),5)</f>
        <v>0</v>
      </c>
      <c r="S38">
        <f t="shared" si="4"/>
        <v>2504</v>
      </c>
      <c r="T38">
        <f t="shared" si="5"/>
        <v>0</v>
      </c>
      <c r="U38">
        <f t="shared" si="24"/>
        <v>0</v>
      </c>
      <c r="V38">
        <f t="shared" si="6"/>
        <v>0</v>
      </c>
      <c r="W38">
        <f t="shared" si="7"/>
        <v>0</v>
      </c>
      <c r="X38">
        <f t="shared" si="8"/>
        <v>0</v>
      </c>
      <c r="Y38">
        <f t="shared" si="25"/>
        <v>0</v>
      </c>
      <c r="Z38" s="3">
        <f t="shared" si="9"/>
        <v>3.6</v>
      </c>
      <c r="AA38">
        <f t="shared" si="10"/>
        <v>3.6</v>
      </c>
      <c r="AB38">
        <f t="shared" si="11"/>
        <v>5.4</v>
      </c>
      <c r="AC38">
        <f t="shared" si="12"/>
        <v>7.2</v>
      </c>
      <c r="AD38">
        <f t="shared" si="13"/>
        <v>9</v>
      </c>
      <c r="AE38">
        <f t="shared" si="14"/>
        <v>10.8</v>
      </c>
    </row>
    <row r="39" spans="2:31">
      <c r="B39">
        <f t="shared" si="15"/>
        <v>3</v>
      </c>
      <c r="C39">
        <v>28</v>
      </c>
      <c r="D39">
        <f t="shared" si="16"/>
        <v>2642</v>
      </c>
      <c r="E39" s="3">
        <f t="shared" si="17"/>
        <v>0.366944444444444</v>
      </c>
      <c r="F39">
        <f t="shared" si="18"/>
        <v>40844</v>
      </c>
      <c r="G39" s="3">
        <f t="shared" si="19"/>
        <v>5.67277777777778</v>
      </c>
      <c r="H39" s="4">
        <f t="shared" si="20"/>
        <v>680.733333333333</v>
      </c>
      <c r="I39">
        <f t="shared" si="21"/>
        <v>2042.2</v>
      </c>
      <c r="J39">
        <f t="shared" si="26"/>
        <v>131.099941915</v>
      </c>
      <c r="K39">
        <f t="shared" si="22"/>
        <v>267730</v>
      </c>
      <c r="L39" s="11">
        <f t="shared" si="23"/>
        <v>3.7</v>
      </c>
      <c r="M39" s="10">
        <v>1</v>
      </c>
      <c r="N39">
        <f>INDEX([1]任务时间分布!$C$3:$G$62,MATCH($C39,[1]任务时间分布!$B$3:$B$62),1)</f>
        <v>0</v>
      </c>
      <c r="O39">
        <f>INDEX([1]任务时间分布!$C$3:$G$62,MATCH($C39,[1]任务时间分布!$B$3:$B$62),2)</f>
        <v>0</v>
      </c>
      <c r="P39">
        <f>INDEX([1]任务时间分布!$C$3:$G$62,MATCH($C39,[1]任务时间分布!$B$3:$B$62),3)</f>
        <v>0</v>
      </c>
      <c r="Q39">
        <f>INDEX([1]任务时间分布!$C$3:$G$62,MATCH($C39,[1]任务时间分布!$B$3:$B$62),4)</f>
        <v>0</v>
      </c>
      <c r="R39">
        <f>INDEX([1]任务时间分布!$C$3:$G$62,MATCH($C39,[1]任务时间分布!$B$3:$B$62),5)</f>
        <v>0</v>
      </c>
      <c r="S39">
        <f t="shared" si="4"/>
        <v>2642</v>
      </c>
      <c r="T39">
        <f t="shared" si="5"/>
        <v>0</v>
      </c>
      <c r="U39">
        <f t="shared" si="24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25"/>
        <v>0</v>
      </c>
      <c r="Z39" s="3">
        <f t="shared" si="9"/>
        <v>3.7</v>
      </c>
      <c r="AA39">
        <f t="shared" si="10"/>
        <v>3.7</v>
      </c>
      <c r="AB39">
        <f t="shared" si="11"/>
        <v>5.55</v>
      </c>
      <c r="AC39">
        <f t="shared" si="12"/>
        <v>7.4</v>
      </c>
      <c r="AD39">
        <f t="shared" si="13"/>
        <v>9.25</v>
      </c>
      <c r="AE39">
        <f t="shared" si="14"/>
        <v>11.1</v>
      </c>
    </row>
    <row r="40" spans="2:31">
      <c r="B40">
        <f t="shared" si="15"/>
        <v>3</v>
      </c>
      <c r="C40">
        <v>29</v>
      </c>
      <c r="D40">
        <f t="shared" si="16"/>
        <v>2788</v>
      </c>
      <c r="E40" s="3">
        <f t="shared" si="17"/>
        <v>0.387222222222222</v>
      </c>
      <c r="F40">
        <f t="shared" si="18"/>
        <v>43632</v>
      </c>
      <c r="G40" s="3">
        <f t="shared" si="19"/>
        <v>6.06</v>
      </c>
      <c r="H40" s="4">
        <f t="shared" si="20"/>
        <v>727.2</v>
      </c>
      <c r="I40">
        <f t="shared" si="21"/>
        <v>2181.6</v>
      </c>
      <c r="J40">
        <f t="shared" si="26"/>
        <v>144.2099361065</v>
      </c>
      <c r="K40">
        <f t="shared" si="22"/>
        <v>314605</v>
      </c>
      <c r="L40" s="11">
        <f t="shared" si="23"/>
        <v>3.8</v>
      </c>
      <c r="M40" s="10">
        <v>1</v>
      </c>
      <c r="N40">
        <f>INDEX([1]任务时间分布!$C$3:$G$62,MATCH($C40,[1]任务时间分布!$B$3:$B$62),1)</f>
        <v>0</v>
      </c>
      <c r="O40">
        <f>INDEX([1]任务时间分布!$C$3:$G$62,MATCH($C40,[1]任务时间分布!$B$3:$B$62),2)</f>
        <v>0</v>
      </c>
      <c r="P40">
        <f>INDEX([1]任务时间分布!$C$3:$G$62,MATCH($C40,[1]任务时间分布!$B$3:$B$62),3)</f>
        <v>0</v>
      </c>
      <c r="Q40">
        <f>INDEX([1]任务时间分布!$C$3:$G$62,MATCH($C40,[1]任务时间分布!$B$3:$B$62),4)</f>
        <v>0</v>
      </c>
      <c r="R40">
        <f>INDEX([1]任务时间分布!$C$3:$G$62,MATCH($C40,[1]任务时间分布!$B$3:$B$62),5)</f>
        <v>0</v>
      </c>
      <c r="S40">
        <f t="shared" si="4"/>
        <v>2788</v>
      </c>
      <c r="T40">
        <f t="shared" si="5"/>
        <v>0</v>
      </c>
      <c r="U40">
        <f t="shared" si="24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25"/>
        <v>0</v>
      </c>
      <c r="Z40" s="3">
        <f t="shared" si="9"/>
        <v>3.8</v>
      </c>
      <c r="AA40">
        <f t="shared" si="10"/>
        <v>3.8</v>
      </c>
      <c r="AB40">
        <f t="shared" si="11"/>
        <v>5.7</v>
      </c>
      <c r="AC40">
        <f t="shared" si="12"/>
        <v>7.6</v>
      </c>
      <c r="AD40">
        <f t="shared" si="13"/>
        <v>9.5</v>
      </c>
      <c r="AE40">
        <f t="shared" si="14"/>
        <v>11.4</v>
      </c>
    </row>
    <row r="41" spans="2:31">
      <c r="B41">
        <f t="shared" si="15"/>
        <v>4</v>
      </c>
      <c r="C41">
        <v>30</v>
      </c>
      <c r="D41">
        <f t="shared" si="16"/>
        <v>2928</v>
      </c>
      <c r="E41" s="3">
        <f t="shared" si="17"/>
        <v>0.406666666666667</v>
      </c>
      <c r="F41">
        <f t="shared" si="18"/>
        <v>46560</v>
      </c>
      <c r="G41" s="3">
        <f t="shared" si="19"/>
        <v>6.46666666666667</v>
      </c>
      <c r="H41" s="4">
        <f t="shared" si="20"/>
        <v>776</v>
      </c>
      <c r="I41">
        <f t="shared" si="21"/>
        <v>2328</v>
      </c>
      <c r="J41">
        <f t="shared" si="26"/>
        <v>158.63092971715</v>
      </c>
      <c r="K41">
        <f t="shared" si="22"/>
        <v>369290</v>
      </c>
      <c r="L41" s="11">
        <f t="shared" si="23"/>
        <v>3.9</v>
      </c>
      <c r="M41" s="10">
        <v>1</v>
      </c>
      <c r="N41">
        <f>INDEX([1]任务时间分布!$C$3:$G$62,MATCH($C41,[1]任务时间分布!$B$3:$B$62),1)</f>
        <v>0</v>
      </c>
      <c r="O41">
        <f>INDEX([1]任务时间分布!$C$3:$G$62,MATCH($C41,[1]任务时间分布!$B$3:$B$62),2)</f>
        <v>0</v>
      </c>
      <c r="P41">
        <f>INDEX([1]任务时间分布!$C$3:$G$62,MATCH($C41,[1]任务时间分布!$B$3:$B$62),3)</f>
        <v>0</v>
      </c>
      <c r="Q41">
        <f>INDEX([1]任务时间分布!$C$3:$G$62,MATCH($C41,[1]任务时间分布!$B$3:$B$62),4)</f>
        <v>0</v>
      </c>
      <c r="R41">
        <f>INDEX([1]任务时间分布!$C$3:$G$62,MATCH($C41,[1]任务时间分布!$B$3:$B$62),5)</f>
        <v>0</v>
      </c>
      <c r="S41">
        <f t="shared" si="4"/>
        <v>2928</v>
      </c>
      <c r="T41">
        <f t="shared" si="5"/>
        <v>0</v>
      </c>
      <c r="U41">
        <f t="shared" si="24"/>
        <v>0</v>
      </c>
      <c r="V41">
        <f t="shared" si="6"/>
        <v>0</v>
      </c>
      <c r="W41">
        <f t="shared" si="7"/>
        <v>0</v>
      </c>
      <c r="X41">
        <f t="shared" si="8"/>
        <v>0</v>
      </c>
      <c r="Y41">
        <f t="shared" si="25"/>
        <v>0</v>
      </c>
      <c r="Z41" s="3">
        <f t="shared" si="9"/>
        <v>3.9</v>
      </c>
      <c r="AA41">
        <f t="shared" si="10"/>
        <v>3.9</v>
      </c>
      <c r="AB41">
        <f t="shared" si="11"/>
        <v>5.85</v>
      </c>
      <c r="AC41">
        <f t="shared" si="12"/>
        <v>7.8</v>
      </c>
      <c r="AD41">
        <f t="shared" si="13"/>
        <v>9.75</v>
      </c>
      <c r="AE41">
        <f t="shared" si="14"/>
        <v>11.7</v>
      </c>
    </row>
    <row r="42" spans="2:31">
      <c r="B42">
        <f t="shared" si="15"/>
        <v>4</v>
      </c>
      <c r="C42">
        <v>31</v>
      </c>
      <c r="D42">
        <f t="shared" si="16"/>
        <v>3103</v>
      </c>
      <c r="E42" s="3">
        <f t="shared" si="17"/>
        <v>0.430972222222222</v>
      </c>
      <c r="F42">
        <f t="shared" si="18"/>
        <v>49663</v>
      </c>
      <c r="G42" s="3">
        <f t="shared" si="19"/>
        <v>6.89763888888889</v>
      </c>
      <c r="H42" s="4">
        <f t="shared" si="20"/>
        <v>827.716666666667</v>
      </c>
      <c r="I42">
        <f t="shared" si="21"/>
        <v>2483.15</v>
      </c>
      <c r="J42">
        <f t="shared" si="26"/>
        <v>174.494022688864</v>
      </c>
      <c r="K42">
        <f t="shared" si="22"/>
        <v>433290</v>
      </c>
      <c r="L42" s="11">
        <f t="shared" si="23"/>
        <v>4</v>
      </c>
      <c r="M42" s="10">
        <v>1</v>
      </c>
      <c r="N42">
        <f>INDEX([1]任务时间分布!$C$3:$G$62,MATCH($C42,[1]任务时间分布!$B$3:$B$62),1)</f>
        <v>0</v>
      </c>
      <c r="O42">
        <f>INDEX([1]任务时间分布!$C$3:$G$62,MATCH($C42,[1]任务时间分布!$B$3:$B$62),2)</f>
        <v>0</v>
      </c>
      <c r="P42">
        <f>INDEX([1]任务时间分布!$C$3:$G$62,MATCH($C42,[1]任务时间分布!$B$3:$B$62),3)</f>
        <v>0</v>
      </c>
      <c r="Q42">
        <f>INDEX([1]任务时间分布!$C$3:$G$62,MATCH($C42,[1]任务时间分布!$B$3:$B$62),4)</f>
        <v>0</v>
      </c>
      <c r="R42">
        <f>INDEX([1]任务时间分布!$C$3:$G$62,MATCH($C42,[1]任务时间分布!$B$3:$B$62),5)</f>
        <v>0</v>
      </c>
      <c r="S42">
        <f t="shared" si="4"/>
        <v>3103</v>
      </c>
      <c r="T42">
        <f t="shared" si="5"/>
        <v>0</v>
      </c>
      <c r="U42">
        <f t="shared" si="24"/>
        <v>0</v>
      </c>
      <c r="V42">
        <f t="shared" si="6"/>
        <v>0</v>
      </c>
      <c r="W42">
        <f t="shared" si="7"/>
        <v>0</v>
      </c>
      <c r="X42">
        <f t="shared" si="8"/>
        <v>0</v>
      </c>
      <c r="Y42">
        <f t="shared" si="25"/>
        <v>0</v>
      </c>
      <c r="Z42" s="3">
        <f t="shared" si="9"/>
        <v>4</v>
      </c>
      <c r="AA42">
        <f t="shared" si="10"/>
        <v>4</v>
      </c>
      <c r="AB42">
        <f t="shared" si="11"/>
        <v>6</v>
      </c>
      <c r="AC42">
        <f t="shared" si="12"/>
        <v>8</v>
      </c>
      <c r="AD42">
        <f t="shared" si="13"/>
        <v>10</v>
      </c>
      <c r="AE42">
        <f t="shared" si="14"/>
        <v>12</v>
      </c>
    </row>
    <row r="43" spans="2:31">
      <c r="B43">
        <f t="shared" si="15"/>
        <v>4</v>
      </c>
      <c r="C43">
        <v>32</v>
      </c>
      <c r="D43">
        <f t="shared" si="16"/>
        <v>3348</v>
      </c>
      <c r="E43" s="3">
        <f t="shared" si="17"/>
        <v>0.465</v>
      </c>
      <c r="F43">
        <f t="shared" si="18"/>
        <v>53011</v>
      </c>
      <c r="G43" s="3">
        <f t="shared" si="19"/>
        <v>7.36263888888889</v>
      </c>
      <c r="H43" s="4">
        <f t="shared" si="20"/>
        <v>883.516666666667</v>
      </c>
      <c r="I43">
        <f t="shared" si="21"/>
        <v>2650.55</v>
      </c>
      <c r="J43">
        <f t="shared" si="26"/>
        <v>191.943424957751</v>
      </c>
      <c r="K43">
        <f t="shared" si="22"/>
        <v>508755</v>
      </c>
      <c r="L43" s="11">
        <f t="shared" si="23"/>
        <v>4.1</v>
      </c>
      <c r="M43" s="10">
        <v>1</v>
      </c>
      <c r="N43">
        <f>INDEX([1]任务时间分布!$C$3:$G$62,MATCH($C43,[1]任务时间分布!$B$3:$B$62),1)</f>
        <v>0</v>
      </c>
      <c r="O43">
        <f>INDEX([1]任务时间分布!$C$3:$G$62,MATCH($C43,[1]任务时间分布!$B$3:$B$62),2)</f>
        <v>0</v>
      </c>
      <c r="P43">
        <f>INDEX([1]任务时间分布!$C$3:$G$62,MATCH($C43,[1]任务时间分布!$B$3:$B$62),3)</f>
        <v>0</v>
      </c>
      <c r="Q43">
        <f>INDEX([1]任务时间分布!$C$3:$G$62,MATCH($C43,[1]任务时间分布!$B$3:$B$62),4)</f>
        <v>0</v>
      </c>
      <c r="R43">
        <f>INDEX([1]任务时间分布!$C$3:$G$62,MATCH($C43,[1]任务时间分布!$B$3:$B$62),5)</f>
        <v>0</v>
      </c>
      <c r="S43">
        <f t="shared" si="4"/>
        <v>3348</v>
      </c>
      <c r="T43">
        <f t="shared" si="5"/>
        <v>0</v>
      </c>
      <c r="U43">
        <f t="shared" si="24"/>
        <v>0</v>
      </c>
      <c r="V43">
        <f t="shared" si="6"/>
        <v>0</v>
      </c>
      <c r="W43">
        <f t="shared" si="7"/>
        <v>0</v>
      </c>
      <c r="X43">
        <f t="shared" si="8"/>
        <v>0</v>
      </c>
      <c r="Y43">
        <f t="shared" si="25"/>
        <v>0</v>
      </c>
      <c r="Z43" s="3">
        <f t="shared" si="9"/>
        <v>4.1</v>
      </c>
      <c r="AA43">
        <f t="shared" si="10"/>
        <v>4.1</v>
      </c>
      <c r="AB43">
        <f t="shared" si="11"/>
        <v>6.15</v>
      </c>
      <c r="AC43">
        <f t="shared" si="12"/>
        <v>8.2</v>
      </c>
      <c r="AD43">
        <f t="shared" si="13"/>
        <v>10.25</v>
      </c>
      <c r="AE43">
        <f t="shared" si="14"/>
        <v>12.3</v>
      </c>
    </row>
    <row r="44" spans="2:31">
      <c r="B44">
        <f t="shared" si="15"/>
        <v>4</v>
      </c>
      <c r="C44">
        <v>33</v>
      </c>
      <c r="D44">
        <f t="shared" si="16"/>
        <v>3663</v>
      </c>
      <c r="E44" s="3">
        <f t="shared" si="17"/>
        <v>0.50875</v>
      </c>
      <c r="F44">
        <f t="shared" si="18"/>
        <v>56674</v>
      </c>
      <c r="G44" s="3">
        <f t="shared" si="19"/>
        <v>7.87138888888889</v>
      </c>
      <c r="H44" s="4">
        <f t="shared" si="20"/>
        <v>944.566666666667</v>
      </c>
      <c r="I44">
        <f t="shared" si="21"/>
        <v>2833.7</v>
      </c>
      <c r="J44">
        <f t="shared" si="26"/>
        <v>211.137767453526</v>
      </c>
      <c r="K44">
        <f t="shared" si="22"/>
        <v>598300</v>
      </c>
      <c r="L44" s="11">
        <f t="shared" si="23"/>
        <v>4.2</v>
      </c>
      <c r="M44" s="10">
        <v>1</v>
      </c>
      <c r="N44">
        <f>INDEX([1]任务时间分布!$C$3:$G$62,MATCH($C44,[1]任务时间分布!$B$3:$B$62),1)</f>
        <v>0</v>
      </c>
      <c r="O44">
        <f>INDEX([1]任务时间分布!$C$3:$G$62,MATCH($C44,[1]任务时间分布!$B$3:$B$62),2)</f>
        <v>0</v>
      </c>
      <c r="P44">
        <f>INDEX([1]任务时间分布!$C$3:$G$62,MATCH($C44,[1]任务时间分布!$B$3:$B$62),3)</f>
        <v>0</v>
      </c>
      <c r="Q44">
        <f>INDEX([1]任务时间分布!$C$3:$G$62,MATCH($C44,[1]任务时间分布!$B$3:$B$62),4)</f>
        <v>0</v>
      </c>
      <c r="R44">
        <f>INDEX([1]任务时间分布!$C$3:$G$62,MATCH($C44,[1]任务时间分布!$B$3:$B$62),5)</f>
        <v>0</v>
      </c>
      <c r="S44">
        <f t="shared" si="4"/>
        <v>3663</v>
      </c>
      <c r="T44">
        <f t="shared" si="5"/>
        <v>0</v>
      </c>
      <c r="U44">
        <f t="shared" si="24"/>
        <v>0</v>
      </c>
      <c r="V44">
        <f t="shared" si="6"/>
        <v>0</v>
      </c>
      <c r="W44">
        <f t="shared" si="7"/>
        <v>0</v>
      </c>
      <c r="X44">
        <f t="shared" si="8"/>
        <v>0</v>
      </c>
      <c r="Y44">
        <f t="shared" si="25"/>
        <v>0</v>
      </c>
      <c r="Z44" s="3">
        <f t="shared" si="9"/>
        <v>4.2</v>
      </c>
      <c r="AA44">
        <f t="shared" si="10"/>
        <v>4.2</v>
      </c>
      <c r="AB44">
        <f t="shared" si="11"/>
        <v>6.3</v>
      </c>
      <c r="AC44">
        <f t="shared" si="12"/>
        <v>8.4</v>
      </c>
      <c r="AD44">
        <f t="shared" si="13"/>
        <v>10.5</v>
      </c>
      <c r="AE44">
        <f t="shared" si="14"/>
        <v>12.6</v>
      </c>
    </row>
    <row r="45" spans="2:31">
      <c r="B45">
        <f t="shared" si="15"/>
        <v>4</v>
      </c>
      <c r="C45">
        <v>34</v>
      </c>
      <c r="D45">
        <f t="shared" si="16"/>
        <v>4048</v>
      </c>
      <c r="E45" s="3">
        <f t="shared" si="17"/>
        <v>0.562222222222222</v>
      </c>
      <c r="F45">
        <f t="shared" si="18"/>
        <v>60722</v>
      </c>
      <c r="G45" s="3">
        <f t="shared" si="19"/>
        <v>8.43361111111111</v>
      </c>
      <c r="H45" s="4">
        <f t="shared" ref="H45:H70" si="27">F45/60</f>
        <v>1012.03333333333</v>
      </c>
      <c r="I45">
        <f t="shared" si="21"/>
        <v>3036.1</v>
      </c>
      <c r="J45">
        <f t="shared" si="26"/>
        <v>232.251544198879</v>
      </c>
      <c r="K45">
        <f t="shared" si="22"/>
        <v>705135</v>
      </c>
      <c r="L45" s="11">
        <f t="shared" si="23"/>
        <v>4.3</v>
      </c>
      <c r="M45" s="10">
        <v>1</v>
      </c>
      <c r="N45">
        <f>INDEX([1]任务时间分布!$C$3:$G$62,MATCH($C45,[1]任务时间分布!$B$3:$B$62),1)</f>
        <v>0</v>
      </c>
      <c r="O45">
        <f>INDEX([1]任务时间分布!$C$3:$G$62,MATCH($C45,[1]任务时间分布!$B$3:$B$62),2)</f>
        <v>0</v>
      </c>
      <c r="P45">
        <f>INDEX([1]任务时间分布!$C$3:$G$62,MATCH($C45,[1]任务时间分布!$B$3:$B$62),3)</f>
        <v>0</v>
      </c>
      <c r="Q45">
        <f>INDEX([1]任务时间分布!$C$3:$G$62,MATCH($C45,[1]任务时间分布!$B$3:$B$62),4)</f>
        <v>0</v>
      </c>
      <c r="R45">
        <f>INDEX([1]任务时间分布!$C$3:$G$62,MATCH($C45,[1]任务时间分布!$B$3:$B$62),5)</f>
        <v>0</v>
      </c>
      <c r="S45">
        <f t="shared" si="4"/>
        <v>4048</v>
      </c>
      <c r="T45">
        <f t="shared" si="5"/>
        <v>0</v>
      </c>
      <c r="U45">
        <f t="shared" si="24"/>
        <v>0</v>
      </c>
      <c r="V45">
        <f t="shared" si="6"/>
        <v>0</v>
      </c>
      <c r="W45">
        <f t="shared" si="7"/>
        <v>0</v>
      </c>
      <c r="X45">
        <f t="shared" si="8"/>
        <v>0</v>
      </c>
      <c r="Y45">
        <f t="shared" si="25"/>
        <v>0</v>
      </c>
      <c r="Z45" s="3">
        <f t="shared" si="9"/>
        <v>4.3</v>
      </c>
      <c r="AA45">
        <f t="shared" si="10"/>
        <v>4.3</v>
      </c>
      <c r="AB45">
        <f t="shared" si="11"/>
        <v>6.45</v>
      </c>
      <c r="AC45">
        <f t="shared" si="12"/>
        <v>8.6</v>
      </c>
      <c r="AD45">
        <f t="shared" si="13"/>
        <v>10.75</v>
      </c>
      <c r="AE45">
        <f t="shared" si="14"/>
        <v>12.9</v>
      </c>
    </row>
    <row r="46" spans="2:31">
      <c r="B46">
        <f t="shared" si="15"/>
        <v>4</v>
      </c>
      <c r="C46">
        <v>35</v>
      </c>
      <c r="D46">
        <f t="shared" si="16"/>
        <v>4503</v>
      </c>
      <c r="E46" s="3">
        <f t="shared" si="17"/>
        <v>0.625416666666667</v>
      </c>
      <c r="F46">
        <f t="shared" si="18"/>
        <v>65225</v>
      </c>
      <c r="G46" s="3">
        <f t="shared" si="19"/>
        <v>9.05902777777778</v>
      </c>
      <c r="H46" s="4">
        <f t="shared" si="27"/>
        <v>1087.08333333333</v>
      </c>
      <c r="I46">
        <f t="shared" si="21"/>
        <v>3261.25</v>
      </c>
      <c r="J46">
        <f t="shared" si="26"/>
        <v>255.476698618767</v>
      </c>
      <c r="K46">
        <f t="shared" si="22"/>
        <v>833170</v>
      </c>
      <c r="L46" s="11">
        <f t="shared" si="23"/>
        <v>4.4</v>
      </c>
      <c r="M46" s="10">
        <v>1</v>
      </c>
      <c r="N46">
        <f>INDEX([1]任务时间分布!$C$3:$G$62,MATCH($C46,[1]任务时间分布!$B$3:$B$62),1)</f>
        <v>0</v>
      </c>
      <c r="O46">
        <f>INDEX([1]任务时间分布!$C$3:$G$62,MATCH($C46,[1]任务时间分布!$B$3:$B$62),2)</f>
        <v>0</v>
      </c>
      <c r="P46">
        <f>INDEX([1]任务时间分布!$C$3:$G$62,MATCH($C46,[1]任务时间分布!$B$3:$B$62),3)</f>
        <v>0</v>
      </c>
      <c r="Q46">
        <f>INDEX([1]任务时间分布!$C$3:$G$62,MATCH($C46,[1]任务时间分布!$B$3:$B$62),4)</f>
        <v>0</v>
      </c>
      <c r="R46">
        <f>INDEX([1]任务时间分布!$C$3:$G$62,MATCH($C46,[1]任务时间分布!$B$3:$B$62),5)</f>
        <v>0</v>
      </c>
      <c r="S46">
        <f t="shared" si="4"/>
        <v>4503</v>
      </c>
      <c r="T46">
        <f t="shared" si="5"/>
        <v>0</v>
      </c>
      <c r="U46">
        <f t="shared" si="24"/>
        <v>0</v>
      </c>
      <c r="V46">
        <f t="shared" si="6"/>
        <v>0</v>
      </c>
      <c r="W46">
        <f t="shared" si="7"/>
        <v>0</v>
      </c>
      <c r="X46">
        <f t="shared" si="8"/>
        <v>0</v>
      </c>
      <c r="Y46">
        <f t="shared" si="25"/>
        <v>0</v>
      </c>
      <c r="Z46" s="3">
        <f t="shared" si="9"/>
        <v>4.4</v>
      </c>
      <c r="AA46">
        <f t="shared" si="10"/>
        <v>4.4</v>
      </c>
      <c r="AB46">
        <f t="shared" si="11"/>
        <v>6.6</v>
      </c>
      <c r="AC46">
        <f t="shared" si="12"/>
        <v>8.8</v>
      </c>
      <c r="AD46">
        <f t="shared" si="13"/>
        <v>11</v>
      </c>
      <c r="AE46">
        <f t="shared" si="14"/>
        <v>13.2</v>
      </c>
    </row>
    <row r="47" spans="2:31">
      <c r="B47">
        <f t="shared" si="15"/>
        <v>4</v>
      </c>
      <c r="C47">
        <v>36</v>
      </c>
      <c r="D47">
        <f t="shared" si="16"/>
        <v>5028</v>
      </c>
      <c r="E47" s="3">
        <f t="shared" si="17"/>
        <v>0.698333333333333</v>
      </c>
      <c r="F47">
        <f t="shared" si="18"/>
        <v>70253</v>
      </c>
      <c r="G47" s="3">
        <f t="shared" si="19"/>
        <v>9.75736111111111</v>
      </c>
      <c r="H47" s="4">
        <f t="shared" si="27"/>
        <v>1170.88333333333</v>
      </c>
      <c r="I47">
        <f t="shared" si="21"/>
        <v>3512.65</v>
      </c>
      <c r="J47">
        <f t="shared" si="26"/>
        <v>281.024368480643</v>
      </c>
      <c r="K47">
        <f t="shared" si="22"/>
        <v>987140</v>
      </c>
      <c r="L47" s="11">
        <f t="shared" si="23"/>
        <v>4.5</v>
      </c>
      <c r="M47" s="10">
        <v>1</v>
      </c>
      <c r="N47">
        <f>INDEX([1]任务时间分布!$C$3:$G$62,MATCH($C47,[1]任务时间分布!$B$3:$B$62),1)</f>
        <v>0</v>
      </c>
      <c r="O47">
        <f>INDEX([1]任务时间分布!$C$3:$G$62,MATCH($C47,[1]任务时间分布!$B$3:$B$62),2)</f>
        <v>0</v>
      </c>
      <c r="P47">
        <f>INDEX([1]任务时间分布!$C$3:$G$62,MATCH($C47,[1]任务时间分布!$B$3:$B$62),3)</f>
        <v>0</v>
      </c>
      <c r="Q47">
        <f>INDEX([1]任务时间分布!$C$3:$G$62,MATCH($C47,[1]任务时间分布!$B$3:$B$62),4)</f>
        <v>0</v>
      </c>
      <c r="R47">
        <f>INDEX([1]任务时间分布!$C$3:$G$62,MATCH($C47,[1]任务时间分布!$B$3:$B$62),5)</f>
        <v>0</v>
      </c>
      <c r="S47">
        <f t="shared" si="4"/>
        <v>5028</v>
      </c>
      <c r="T47">
        <f t="shared" si="5"/>
        <v>0</v>
      </c>
      <c r="U47">
        <f t="shared" si="24"/>
        <v>0</v>
      </c>
      <c r="V47">
        <f t="shared" si="6"/>
        <v>0</v>
      </c>
      <c r="W47">
        <f t="shared" si="7"/>
        <v>0</v>
      </c>
      <c r="X47">
        <f t="shared" si="8"/>
        <v>0</v>
      </c>
      <c r="Y47">
        <f t="shared" si="25"/>
        <v>0</v>
      </c>
      <c r="Z47" s="3">
        <f t="shared" si="9"/>
        <v>4.5</v>
      </c>
      <c r="AA47">
        <f t="shared" si="10"/>
        <v>4.5</v>
      </c>
      <c r="AB47">
        <f t="shared" si="11"/>
        <v>6.75</v>
      </c>
      <c r="AC47">
        <f t="shared" si="12"/>
        <v>9</v>
      </c>
      <c r="AD47">
        <f t="shared" si="13"/>
        <v>11.25</v>
      </c>
      <c r="AE47">
        <f t="shared" si="14"/>
        <v>13.5</v>
      </c>
    </row>
    <row r="48" spans="2:31">
      <c r="B48">
        <f t="shared" si="15"/>
        <v>4</v>
      </c>
      <c r="C48">
        <v>37</v>
      </c>
      <c r="D48">
        <f t="shared" si="16"/>
        <v>5623</v>
      </c>
      <c r="E48" s="3">
        <f t="shared" si="17"/>
        <v>0.780972222222222</v>
      </c>
      <c r="F48">
        <f t="shared" si="18"/>
        <v>75876</v>
      </c>
      <c r="G48" s="3">
        <f t="shared" si="19"/>
        <v>10.5383333333333</v>
      </c>
      <c r="H48" s="4">
        <f t="shared" si="27"/>
        <v>1264.6</v>
      </c>
      <c r="I48">
        <f t="shared" si="21"/>
        <v>3793.8</v>
      </c>
      <c r="J48">
        <f t="shared" si="26"/>
        <v>309.126805328708</v>
      </c>
      <c r="K48">
        <f t="shared" si="22"/>
        <v>1172765</v>
      </c>
      <c r="L48" s="11">
        <f t="shared" si="23"/>
        <v>4.6</v>
      </c>
      <c r="M48" s="10">
        <v>1</v>
      </c>
      <c r="N48">
        <f>INDEX([1]任务时间分布!$C$3:$G$62,MATCH($C48,[1]任务时间分布!$B$3:$B$62),1)</f>
        <v>0</v>
      </c>
      <c r="O48">
        <f>INDEX([1]任务时间分布!$C$3:$G$62,MATCH($C48,[1]任务时间分布!$B$3:$B$62),2)</f>
        <v>0</v>
      </c>
      <c r="P48">
        <f>INDEX([1]任务时间分布!$C$3:$G$62,MATCH($C48,[1]任务时间分布!$B$3:$B$62),3)</f>
        <v>0</v>
      </c>
      <c r="Q48">
        <f>INDEX([1]任务时间分布!$C$3:$G$62,MATCH($C48,[1]任务时间分布!$B$3:$B$62),4)</f>
        <v>0</v>
      </c>
      <c r="R48">
        <f>INDEX([1]任务时间分布!$C$3:$G$62,MATCH($C48,[1]任务时间分布!$B$3:$B$62),5)</f>
        <v>0</v>
      </c>
      <c r="S48">
        <f t="shared" si="4"/>
        <v>5623</v>
      </c>
      <c r="T48">
        <f t="shared" si="5"/>
        <v>0</v>
      </c>
      <c r="U48">
        <f t="shared" si="24"/>
        <v>0</v>
      </c>
      <c r="V48">
        <f t="shared" si="6"/>
        <v>0</v>
      </c>
      <c r="W48">
        <f t="shared" si="7"/>
        <v>0</v>
      </c>
      <c r="X48">
        <f t="shared" si="8"/>
        <v>0</v>
      </c>
      <c r="Y48">
        <f t="shared" si="25"/>
        <v>0</v>
      </c>
      <c r="Z48" s="3">
        <f t="shared" si="9"/>
        <v>4.6</v>
      </c>
      <c r="AA48">
        <f t="shared" si="10"/>
        <v>4.6</v>
      </c>
      <c r="AB48">
        <f t="shared" si="11"/>
        <v>6.9</v>
      </c>
      <c r="AC48">
        <f t="shared" si="12"/>
        <v>9.2</v>
      </c>
      <c r="AD48">
        <f t="shared" si="13"/>
        <v>11.5</v>
      </c>
      <c r="AE48">
        <f t="shared" si="14"/>
        <v>13.8</v>
      </c>
    </row>
    <row r="49" spans="2:31">
      <c r="B49">
        <f t="shared" si="15"/>
        <v>4</v>
      </c>
      <c r="C49">
        <v>38</v>
      </c>
      <c r="D49">
        <f t="shared" si="16"/>
        <v>6288</v>
      </c>
      <c r="E49" s="3">
        <f t="shared" si="17"/>
        <v>0.873333333333333</v>
      </c>
      <c r="F49">
        <f t="shared" si="18"/>
        <v>82164</v>
      </c>
      <c r="G49" s="3">
        <f t="shared" si="19"/>
        <v>11.4116666666667</v>
      </c>
      <c r="H49" s="4">
        <f t="shared" si="27"/>
        <v>1369.4</v>
      </c>
      <c r="I49">
        <f t="shared" si="21"/>
        <v>4108.2</v>
      </c>
      <c r="J49">
        <f t="shared" si="26"/>
        <v>340.039485861578</v>
      </c>
      <c r="K49">
        <f t="shared" si="22"/>
        <v>1396950</v>
      </c>
      <c r="L49" s="11">
        <f t="shared" si="23"/>
        <v>4.7</v>
      </c>
      <c r="M49" s="10">
        <v>1</v>
      </c>
      <c r="N49">
        <f>INDEX([1]任务时间分布!$C$3:$G$62,MATCH($C49,[1]任务时间分布!$B$3:$B$62),1)</f>
        <v>0</v>
      </c>
      <c r="O49">
        <f>INDEX([1]任务时间分布!$C$3:$G$62,MATCH($C49,[1]任务时间分布!$B$3:$B$62),2)</f>
        <v>0</v>
      </c>
      <c r="P49">
        <f>INDEX([1]任务时间分布!$C$3:$G$62,MATCH($C49,[1]任务时间分布!$B$3:$B$62),3)</f>
        <v>0</v>
      </c>
      <c r="Q49">
        <f>INDEX([1]任务时间分布!$C$3:$G$62,MATCH($C49,[1]任务时间分布!$B$3:$B$62),4)</f>
        <v>0</v>
      </c>
      <c r="R49">
        <f>INDEX([1]任务时间分布!$C$3:$G$62,MATCH($C49,[1]任务时间分布!$B$3:$B$62),5)</f>
        <v>0</v>
      </c>
      <c r="S49">
        <f t="shared" si="4"/>
        <v>6288</v>
      </c>
      <c r="T49">
        <f t="shared" si="5"/>
        <v>0</v>
      </c>
      <c r="U49">
        <f t="shared" si="24"/>
        <v>0</v>
      </c>
      <c r="V49">
        <f t="shared" si="6"/>
        <v>0</v>
      </c>
      <c r="W49">
        <f t="shared" si="7"/>
        <v>0</v>
      </c>
      <c r="X49">
        <f t="shared" si="8"/>
        <v>0</v>
      </c>
      <c r="Y49">
        <f t="shared" si="25"/>
        <v>0</v>
      </c>
      <c r="Z49" s="3">
        <f t="shared" si="9"/>
        <v>4.7</v>
      </c>
      <c r="AA49">
        <f t="shared" si="10"/>
        <v>4.7</v>
      </c>
      <c r="AB49">
        <f t="shared" si="11"/>
        <v>7.05</v>
      </c>
      <c r="AC49">
        <f t="shared" si="12"/>
        <v>9.4</v>
      </c>
      <c r="AD49">
        <f t="shared" si="13"/>
        <v>11.75</v>
      </c>
      <c r="AE49">
        <f t="shared" si="14"/>
        <v>14.1</v>
      </c>
    </row>
    <row r="50" spans="2:31">
      <c r="B50">
        <f t="shared" si="15"/>
        <v>4</v>
      </c>
      <c r="C50">
        <v>39</v>
      </c>
      <c r="D50">
        <f t="shared" si="16"/>
        <v>7023</v>
      </c>
      <c r="E50" s="3">
        <f t="shared" si="17"/>
        <v>0.975416666666667</v>
      </c>
      <c r="F50">
        <f t="shared" si="18"/>
        <v>89187</v>
      </c>
      <c r="G50" s="3">
        <f t="shared" si="19"/>
        <v>12.3870833333333</v>
      </c>
      <c r="H50" s="4">
        <f t="shared" si="27"/>
        <v>1486.45</v>
      </c>
      <c r="I50">
        <f t="shared" si="21"/>
        <v>4459.35</v>
      </c>
      <c r="J50">
        <f t="shared" si="26"/>
        <v>374.043434447736</v>
      </c>
      <c r="K50">
        <f t="shared" si="22"/>
        <v>1667990</v>
      </c>
      <c r="L50" s="11">
        <f t="shared" si="23"/>
        <v>4.8</v>
      </c>
      <c r="M50" s="10">
        <v>1</v>
      </c>
      <c r="N50">
        <f>INDEX([1]任务时间分布!$C$3:$G$62,MATCH($C50,[1]任务时间分布!$B$3:$B$62),1)</f>
        <v>0</v>
      </c>
      <c r="O50">
        <f>INDEX([1]任务时间分布!$C$3:$G$62,MATCH($C50,[1]任务时间分布!$B$3:$B$62),2)</f>
        <v>0</v>
      </c>
      <c r="P50">
        <f>INDEX([1]任务时间分布!$C$3:$G$62,MATCH($C50,[1]任务时间分布!$B$3:$B$62),3)</f>
        <v>0</v>
      </c>
      <c r="Q50">
        <f>INDEX([1]任务时间分布!$C$3:$G$62,MATCH($C50,[1]任务时间分布!$B$3:$B$62),4)</f>
        <v>0</v>
      </c>
      <c r="R50">
        <f>INDEX([1]任务时间分布!$C$3:$G$62,MATCH($C50,[1]任务时间分布!$B$3:$B$62),5)</f>
        <v>0</v>
      </c>
      <c r="S50">
        <f t="shared" si="4"/>
        <v>7023</v>
      </c>
      <c r="T50">
        <f t="shared" si="5"/>
        <v>0</v>
      </c>
      <c r="U50">
        <f t="shared" si="24"/>
        <v>0</v>
      </c>
      <c r="V50">
        <f t="shared" si="6"/>
        <v>0</v>
      </c>
      <c r="W50">
        <f t="shared" si="7"/>
        <v>0</v>
      </c>
      <c r="X50">
        <f t="shared" si="8"/>
        <v>0</v>
      </c>
      <c r="Y50">
        <f t="shared" si="25"/>
        <v>0</v>
      </c>
      <c r="Z50" s="3">
        <f t="shared" si="9"/>
        <v>4.8</v>
      </c>
      <c r="AA50">
        <f t="shared" si="10"/>
        <v>4.8</v>
      </c>
      <c r="AB50">
        <f t="shared" si="11"/>
        <v>7.2</v>
      </c>
      <c r="AC50">
        <f t="shared" si="12"/>
        <v>9.6</v>
      </c>
      <c r="AD50">
        <f t="shared" si="13"/>
        <v>12</v>
      </c>
      <c r="AE50">
        <f t="shared" si="14"/>
        <v>14.4</v>
      </c>
    </row>
    <row r="51" spans="2:31">
      <c r="B51">
        <f t="shared" si="15"/>
        <v>5</v>
      </c>
      <c r="C51">
        <v>40</v>
      </c>
      <c r="D51">
        <f t="shared" si="16"/>
        <v>7183</v>
      </c>
      <c r="E51" s="3">
        <f t="shared" si="17"/>
        <v>0.997638888888889</v>
      </c>
      <c r="F51">
        <f t="shared" si="18"/>
        <v>96370</v>
      </c>
      <c r="G51" s="3">
        <f t="shared" si="19"/>
        <v>13.3847222222222</v>
      </c>
      <c r="H51" s="4">
        <f t="shared" si="27"/>
        <v>1606.16666666667</v>
      </c>
      <c r="I51">
        <f t="shared" si="21"/>
        <v>4818.5</v>
      </c>
      <c r="J51">
        <f t="shared" si="26"/>
        <v>411.44777789251</v>
      </c>
      <c r="K51">
        <f t="shared" si="22"/>
        <v>1982560</v>
      </c>
      <c r="L51" s="11">
        <f t="shared" si="23"/>
        <v>4.9</v>
      </c>
      <c r="M51" s="10">
        <v>1</v>
      </c>
      <c r="N51">
        <f>INDEX([1]任务时间分布!$C$3:$G$62,MATCH($C51,[1]任务时间分布!$B$3:$B$62),1)</f>
        <v>0</v>
      </c>
      <c r="O51">
        <f>INDEX([1]任务时间分布!$C$3:$G$62,MATCH($C51,[1]任务时间分布!$B$3:$B$62),2)</f>
        <v>0</v>
      </c>
      <c r="P51">
        <f>INDEX([1]任务时间分布!$C$3:$G$62,MATCH($C51,[1]任务时间分布!$B$3:$B$62),3)</f>
        <v>0</v>
      </c>
      <c r="Q51">
        <f>INDEX([1]任务时间分布!$C$3:$G$62,MATCH($C51,[1]任务时间分布!$B$3:$B$62),4)</f>
        <v>0</v>
      </c>
      <c r="R51">
        <f>INDEX([1]任务时间分布!$C$3:$G$62,MATCH($C51,[1]任务时间分布!$B$3:$B$62),5)</f>
        <v>0</v>
      </c>
      <c r="S51">
        <f t="shared" si="4"/>
        <v>7183</v>
      </c>
      <c r="T51">
        <f t="shared" si="5"/>
        <v>0</v>
      </c>
      <c r="U51">
        <f t="shared" si="24"/>
        <v>0</v>
      </c>
      <c r="V51">
        <f t="shared" si="6"/>
        <v>0</v>
      </c>
      <c r="W51">
        <f t="shared" si="7"/>
        <v>0</v>
      </c>
      <c r="X51">
        <f t="shared" si="8"/>
        <v>0</v>
      </c>
      <c r="Y51">
        <f t="shared" si="25"/>
        <v>0</v>
      </c>
      <c r="Z51" s="3">
        <f t="shared" si="9"/>
        <v>4.9</v>
      </c>
      <c r="AA51">
        <f t="shared" si="10"/>
        <v>4.9</v>
      </c>
      <c r="AB51">
        <f t="shared" si="11"/>
        <v>7.35</v>
      </c>
      <c r="AC51">
        <f t="shared" si="12"/>
        <v>9.8</v>
      </c>
      <c r="AD51">
        <f t="shared" si="13"/>
        <v>12.25</v>
      </c>
      <c r="AE51">
        <f t="shared" si="14"/>
        <v>14.7</v>
      </c>
    </row>
    <row r="52" spans="2:31">
      <c r="B52">
        <f t="shared" si="15"/>
        <v>5</v>
      </c>
      <c r="C52">
        <v>41</v>
      </c>
      <c r="D52">
        <f t="shared" si="16"/>
        <v>7383</v>
      </c>
      <c r="E52" s="3">
        <f t="shared" si="17"/>
        <v>1.02541666666667</v>
      </c>
      <c r="F52">
        <f t="shared" si="18"/>
        <v>103753</v>
      </c>
      <c r="G52" s="3">
        <f t="shared" si="19"/>
        <v>14.4101388888889</v>
      </c>
      <c r="H52" s="4">
        <f t="shared" si="27"/>
        <v>1729.21666666667</v>
      </c>
      <c r="I52">
        <f t="shared" si="21"/>
        <v>5187.65</v>
      </c>
      <c r="J52">
        <f t="shared" si="26"/>
        <v>452.592555681761</v>
      </c>
      <c r="K52">
        <f t="shared" si="22"/>
        <v>2347890</v>
      </c>
      <c r="L52" s="11">
        <f t="shared" si="23"/>
        <v>5</v>
      </c>
      <c r="M52" s="10">
        <v>1</v>
      </c>
      <c r="N52">
        <f>INDEX([1]任务时间分布!$C$3:$G$62,MATCH($C52,[1]任务时间分布!$B$3:$B$62),1)</f>
        <v>0</v>
      </c>
      <c r="O52">
        <f>INDEX([1]任务时间分布!$C$3:$G$62,MATCH($C52,[1]任务时间分布!$B$3:$B$62),2)</f>
        <v>0</v>
      </c>
      <c r="P52">
        <f>INDEX([1]任务时间分布!$C$3:$G$62,MATCH($C52,[1]任务时间分布!$B$3:$B$62),3)</f>
        <v>0</v>
      </c>
      <c r="Q52">
        <f>INDEX([1]任务时间分布!$C$3:$G$62,MATCH($C52,[1]任务时间分布!$B$3:$B$62),4)</f>
        <v>0</v>
      </c>
      <c r="R52">
        <f>INDEX([1]任务时间分布!$C$3:$G$62,MATCH($C52,[1]任务时间分布!$B$3:$B$62),5)</f>
        <v>0</v>
      </c>
      <c r="S52">
        <f t="shared" si="4"/>
        <v>7383</v>
      </c>
      <c r="T52">
        <f t="shared" si="5"/>
        <v>0</v>
      </c>
      <c r="U52">
        <f t="shared" si="24"/>
        <v>0</v>
      </c>
      <c r="V52">
        <f t="shared" si="6"/>
        <v>0</v>
      </c>
      <c r="W52">
        <f t="shared" si="7"/>
        <v>0</v>
      </c>
      <c r="X52">
        <f t="shared" si="8"/>
        <v>0</v>
      </c>
      <c r="Y52">
        <f t="shared" si="25"/>
        <v>0</v>
      </c>
      <c r="Z52" s="3">
        <f t="shared" si="9"/>
        <v>5</v>
      </c>
      <c r="AA52">
        <f t="shared" si="10"/>
        <v>5</v>
      </c>
      <c r="AB52">
        <f t="shared" si="11"/>
        <v>7.5</v>
      </c>
      <c r="AC52">
        <f t="shared" si="12"/>
        <v>10</v>
      </c>
      <c r="AD52">
        <f t="shared" si="13"/>
        <v>12.5</v>
      </c>
      <c r="AE52">
        <f t="shared" si="14"/>
        <v>15</v>
      </c>
    </row>
    <row r="53" spans="2:31">
      <c r="B53">
        <f t="shared" si="15"/>
        <v>5</v>
      </c>
      <c r="C53">
        <v>42</v>
      </c>
      <c r="D53">
        <f t="shared" si="16"/>
        <v>7663</v>
      </c>
      <c r="E53" s="3">
        <f t="shared" si="17"/>
        <v>1.06430555555556</v>
      </c>
      <c r="F53">
        <f t="shared" si="18"/>
        <v>111416</v>
      </c>
      <c r="G53" s="3">
        <f t="shared" si="19"/>
        <v>15.4744444444444</v>
      </c>
      <c r="H53" s="4">
        <f t="shared" si="27"/>
        <v>1856.93333333333</v>
      </c>
      <c r="I53">
        <f t="shared" si="21"/>
        <v>5570.8</v>
      </c>
      <c r="J53">
        <f t="shared" si="26"/>
        <v>497.851811249937</v>
      </c>
      <c r="K53">
        <f t="shared" si="22"/>
        <v>2773430</v>
      </c>
      <c r="L53" s="11">
        <f t="shared" si="23"/>
        <v>5.1</v>
      </c>
      <c r="M53" s="10">
        <v>1</v>
      </c>
      <c r="N53">
        <f>INDEX([1]任务时间分布!$C$3:$G$62,MATCH($C53,[1]任务时间分布!$B$3:$B$62),1)</f>
        <v>0</v>
      </c>
      <c r="O53">
        <f>INDEX([1]任务时间分布!$C$3:$G$62,MATCH($C53,[1]任务时间分布!$B$3:$B$62),2)</f>
        <v>0</v>
      </c>
      <c r="P53">
        <f>INDEX([1]任务时间分布!$C$3:$G$62,MATCH($C53,[1]任务时间分布!$B$3:$B$62),3)</f>
        <v>0</v>
      </c>
      <c r="Q53">
        <f>INDEX([1]任务时间分布!$C$3:$G$62,MATCH($C53,[1]任务时间分布!$B$3:$B$62),4)</f>
        <v>0</v>
      </c>
      <c r="R53">
        <f>INDEX([1]任务时间分布!$C$3:$G$62,MATCH($C53,[1]任务时间分布!$B$3:$B$62),5)</f>
        <v>0</v>
      </c>
      <c r="S53">
        <f t="shared" si="4"/>
        <v>7663</v>
      </c>
      <c r="T53">
        <f t="shared" si="5"/>
        <v>0</v>
      </c>
      <c r="U53">
        <f t="shared" si="24"/>
        <v>0</v>
      </c>
      <c r="V53">
        <f t="shared" si="6"/>
        <v>0</v>
      </c>
      <c r="W53">
        <f t="shared" si="7"/>
        <v>0</v>
      </c>
      <c r="X53">
        <f t="shared" si="8"/>
        <v>0</v>
      </c>
      <c r="Y53">
        <f t="shared" si="25"/>
        <v>0</v>
      </c>
      <c r="Z53" s="3">
        <f t="shared" si="9"/>
        <v>5.1</v>
      </c>
      <c r="AA53">
        <f t="shared" si="10"/>
        <v>5.1</v>
      </c>
      <c r="AB53">
        <f t="shared" si="11"/>
        <v>7.65</v>
      </c>
      <c r="AC53">
        <f t="shared" si="12"/>
        <v>10.2</v>
      </c>
      <c r="AD53">
        <f t="shared" si="13"/>
        <v>12.75</v>
      </c>
      <c r="AE53">
        <f t="shared" si="14"/>
        <v>15.3</v>
      </c>
    </row>
    <row r="54" spans="2:31">
      <c r="B54">
        <f t="shared" si="15"/>
        <v>5</v>
      </c>
      <c r="C54">
        <v>43</v>
      </c>
      <c r="D54">
        <f t="shared" si="16"/>
        <v>8023</v>
      </c>
      <c r="E54" s="3">
        <f t="shared" si="17"/>
        <v>1.11430555555556</v>
      </c>
      <c r="F54">
        <f t="shared" si="18"/>
        <v>119439</v>
      </c>
      <c r="G54" s="3">
        <f t="shared" si="19"/>
        <v>16.58875</v>
      </c>
      <c r="H54" s="4">
        <f t="shared" si="27"/>
        <v>1990.65</v>
      </c>
      <c r="I54">
        <f t="shared" si="21"/>
        <v>5971.95</v>
      </c>
      <c r="J54">
        <f t="shared" si="26"/>
        <v>547.636992374931</v>
      </c>
      <c r="K54">
        <f t="shared" si="22"/>
        <v>3270460</v>
      </c>
      <c r="L54" s="11">
        <f t="shared" si="23"/>
        <v>5.2</v>
      </c>
      <c r="M54" s="10">
        <v>1</v>
      </c>
      <c r="N54">
        <f>INDEX([1]任务时间分布!$C$3:$G$62,MATCH($C54,[1]任务时间分布!$B$3:$B$62),1)</f>
        <v>0</v>
      </c>
      <c r="O54">
        <f>INDEX([1]任务时间分布!$C$3:$G$62,MATCH($C54,[1]任务时间分布!$B$3:$B$62),2)</f>
        <v>0</v>
      </c>
      <c r="P54">
        <f>INDEX([1]任务时间分布!$C$3:$G$62,MATCH($C54,[1]任务时间分布!$B$3:$B$62),3)</f>
        <v>0</v>
      </c>
      <c r="Q54">
        <f>INDEX([1]任务时间分布!$C$3:$G$62,MATCH($C54,[1]任务时间分布!$B$3:$B$62),4)</f>
        <v>0</v>
      </c>
      <c r="R54">
        <f>INDEX([1]任务时间分布!$C$3:$G$62,MATCH($C54,[1]任务时间分布!$B$3:$B$62),5)</f>
        <v>0</v>
      </c>
      <c r="S54">
        <f t="shared" si="4"/>
        <v>8023</v>
      </c>
      <c r="T54">
        <f t="shared" si="5"/>
        <v>0</v>
      </c>
      <c r="U54">
        <f t="shared" si="24"/>
        <v>0</v>
      </c>
      <c r="V54">
        <f t="shared" si="6"/>
        <v>0</v>
      </c>
      <c r="W54">
        <f t="shared" si="7"/>
        <v>0</v>
      </c>
      <c r="X54">
        <f t="shared" si="8"/>
        <v>0</v>
      </c>
      <c r="Y54">
        <f t="shared" si="25"/>
        <v>0</v>
      </c>
      <c r="Z54" s="3">
        <f t="shared" si="9"/>
        <v>5.2</v>
      </c>
      <c r="AA54">
        <f t="shared" si="10"/>
        <v>5.2</v>
      </c>
      <c r="AB54">
        <f t="shared" si="11"/>
        <v>7.8</v>
      </c>
      <c r="AC54">
        <f t="shared" si="12"/>
        <v>10.4</v>
      </c>
      <c r="AD54">
        <f t="shared" si="13"/>
        <v>13</v>
      </c>
      <c r="AE54">
        <f t="shared" si="14"/>
        <v>15.6</v>
      </c>
    </row>
    <row r="55" spans="2:31">
      <c r="B55">
        <f t="shared" si="15"/>
        <v>5</v>
      </c>
      <c r="C55">
        <v>44</v>
      </c>
      <c r="D55">
        <f t="shared" si="16"/>
        <v>8463</v>
      </c>
      <c r="E55" s="3">
        <f t="shared" si="17"/>
        <v>1.17541666666667</v>
      </c>
      <c r="F55">
        <f t="shared" si="18"/>
        <v>127902</v>
      </c>
      <c r="G55" s="3">
        <f t="shared" si="19"/>
        <v>17.7641666666667</v>
      </c>
      <c r="H55" s="4">
        <f t="shared" si="27"/>
        <v>2131.7</v>
      </c>
      <c r="I55">
        <f t="shared" si="21"/>
        <v>6395.1</v>
      </c>
      <c r="J55">
        <f t="shared" si="26"/>
        <v>602.400691612424</v>
      </c>
      <c r="K55">
        <f t="shared" si="22"/>
        <v>3852410</v>
      </c>
      <c r="L55" s="11">
        <f t="shared" si="23"/>
        <v>5.3</v>
      </c>
      <c r="M55" s="10">
        <v>1</v>
      </c>
      <c r="N55">
        <f>INDEX([1]任务时间分布!$C$3:$G$62,MATCH($C55,[1]任务时间分布!$B$3:$B$62),1)</f>
        <v>0</v>
      </c>
      <c r="O55">
        <f>INDEX([1]任务时间分布!$C$3:$G$62,MATCH($C55,[1]任务时间分布!$B$3:$B$62),2)</f>
        <v>0</v>
      </c>
      <c r="P55">
        <f>INDEX([1]任务时间分布!$C$3:$G$62,MATCH($C55,[1]任务时间分布!$B$3:$B$62),3)</f>
        <v>0</v>
      </c>
      <c r="Q55">
        <f>INDEX([1]任务时间分布!$C$3:$G$62,MATCH($C55,[1]任务时间分布!$B$3:$B$62),4)</f>
        <v>0</v>
      </c>
      <c r="R55">
        <f>INDEX([1]任务时间分布!$C$3:$G$62,MATCH($C55,[1]任务时间分布!$B$3:$B$62),5)</f>
        <v>0</v>
      </c>
      <c r="S55">
        <f t="shared" si="4"/>
        <v>8463</v>
      </c>
      <c r="T55">
        <f t="shared" si="5"/>
        <v>0</v>
      </c>
      <c r="U55">
        <f t="shared" si="24"/>
        <v>0</v>
      </c>
      <c r="V55">
        <f t="shared" si="6"/>
        <v>0</v>
      </c>
      <c r="W55">
        <f t="shared" si="7"/>
        <v>0</v>
      </c>
      <c r="X55">
        <f t="shared" si="8"/>
        <v>0</v>
      </c>
      <c r="Y55">
        <f t="shared" si="25"/>
        <v>0</v>
      </c>
      <c r="Z55" s="3">
        <f t="shared" si="9"/>
        <v>5.3</v>
      </c>
      <c r="AA55">
        <f t="shared" si="10"/>
        <v>5.3</v>
      </c>
      <c r="AB55">
        <f t="shared" si="11"/>
        <v>7.95</v>
      </c>
      <c r="AC55">
        <f t="shared" si="12"/>
        <v>10.6</v>
      </c>
      <c r="AD55">
        <f t="shared" si="13"/>
        <v>13.25</v>
      </c>
      <c r="AE55">
        <f t="shared" si="14"/>
        <v>15.9</v>
      </c>
    </row>
    <row r="56" spans="2:31">
      <c r="B56">
        <f t="shared" si="15"/>
        <v>5</v>
      </c>
      <c r="C56">
        <v>45</v>
      </c>
      <c r="D56">
        <f t="shared" si="16"/>
        <v>8983</v>
      </c>
      <c r="E56" s="3">
        <f t="shared" si="17"/>
        <v>1.24763888888889</v>
      </c>
      <c r="F56">
        <f t="shared" si="18"/>
        <v>136885</v>
      </c>
      <c r="G56" s="3">
        <f t="shared" si="19"/>
        <v>19.0118055555556</v>
      </c>
      <c r="H56" s="4">
        <f t="shared" si="27"/>
        <v>2281.41666666667</v>
      </c>
      <c r="I56">
        <f t="shared" si="21"/>
        <v>6844.25</v>
      </c>
      <c r="J56">
        <f t="shared" si="26"/>
        <v>662.640760773666</v>
      </c>
      <c r="K56">
        <f t="shared" si="22"/>
        <v>4535275</v>
      </c>
      <c r="L56" s="11">
        <f t="shared" si="23"/>
        <v>5.4</v>
      </c>
      <c r="M56" s="10">
        <v>1</v>
      </c>
      <c r="N56">
        <f>INDEX([1]任务时间分布!$C$3:$G$62,MATCH($C56,[1]任务时间分布!$B$3:$B$62),1)</f>
        <v>0</v>
      </c>
      <c r="O56">
        <f>INDEX([1]任务时间分布!$C$3:$G$62,MATCH($C56,[1]任务时间分布!$B$3:$B$62),2)</f>
        <v>0</v>
      </c>
      <c r="P56">
        <f>INDEX([1]任务时间分布!$C$3:$G$62,MATCH($C56,[1]任务时间分布!$B$3:$B$62),3)</f>
        <v>0</v>
      </c>
      <c r="Q56">
        <f>INDEX([1]任务时间分布!$C$3:$G$62,MATCH($C56,[1]任务时间分布!$B$3:$B$62),4)</f>
        <v>0</v>
      </c>
      <c r="R56">
        <f>INDEX([1]任务时间分布!$C$3:$G$62,MATCH($C56,[1]任务时间分布!$B$3:$B$62),5)</f>
        <v>0</v>
      </c>
      <c r="S56">
        <f t="shared" si="4"/>
        <v>8983</v>
      </c>
      <c r="T56">
        <f t="shared" si="5"/>
        <v>0</v>
      </c>
      <c r="U56">
        <f t="shared" si="24"/>
        <v>0</v>
      </c>
      <c r="V56">
        <f t="shared" si="6"/>
        <v>0</v>
      </c>
      <c r="W56">
        <f t="shared" si="7"/>
        <v>0</v>
      </c>
      <c r="X56">
        <f t="shared" si="8"/>
        <v>0</v>
      </c>
      <c r="Y56">
        <f t="shared" si="25"/>
        <v>0</v>
      </c>
      <c r="Z56" s="3">
        <f t="shared" si="9"/>
        <v>5.4</v>
      </c>
      <c r="AA56">
        <f t="shared" si="10"/>
        <v>5.4</v>
      </c>
      <c r="AB56">
        <f t="shared" si="11"/>
        <v>8.1</v>
      </c>
      <c r="AC56">
        <f t="shared" si="12"/>
        <v>10.8</v>
      </c>
      <c r="AD56">
        <f t="shared" si="13"/>
        <v>13.5</v>
      </c>
      <c r="AE56">
        <f t="shared" si="14"/>
        <v>16.2</v>
      </c>
    </row>
    <row r="57" spans="2:31">
      <c r="B57">
        <f t="shared" si="15"/>
        <v>5</v>
      </c>
      <c r="C57">
        <v>46</v>
      </c>
      <c r="D57">
        <f t="shared" si="16"/>
        <v>9583</v>
      </c>
      <c r="E57" s="3">
        <f t="shared" si="17"/>
        <v>1.33097222222222</v>
      </c>
      <c r="F57">
        <f t="shared" si="18"/>
        <v>146468</v>
      </c>
      <c r="G57" s="3">
        <f t="shared" si="19"/>
        <v>20.3427777777778</v>
      </c>
      <c r="H57" s="4">
        <f t="shared" si="27"/>
        <v>2441.13333333333</v>
      </c>
      <c r="I57">
        <f t="shared" si="21"/>
        <v>7323.4</v>
      </c>
      <c r="J57">
        <f t="shared" si="26"/>
        <v>728.904836851033</v>
      </c>
      <c r="K57">
        <f t="shared" si="22"/>
        <v>5338060</v>
      </c>
      <c r="L57" s="11">
        <f t="shared" si="23"/>
        <v>5.5</v>
      </c>
      <c r="M57" s="10">
        <v>1</v>
      </c>
      <c r="N57">
        <f>INDEX([1]任务时间分布!$C$3:$G$62,MATCH($C57,[1]任务时间分布!$B$3:$B$62),1)</f>
        <v>0</v>
      </c>
      <c r="O57">
        <f>INDEX([1]任务时间分布!$C$3:$G$62,MATCH($C57,[1]任务时间分布!$B$3:$B$62),2)</f>
        <v>0</v>
      </c>
      <c r="P57">
        <f>INDEX([1]任务时间分布!$C$3:$G$62,MATCH($C57,[1]任务时间分布!$B$3:$B$62),3)</f>
        <v>0</v>
      </c>
      <c r="Q57">
        <f>INDEX([1]任务时间分布!$C$3:$G$62,MATCH($C57,[1]任务时间分布!$B$3:$B$62),4)</f>
        <v>0</v>
      </c>
      <c r="R57">
        <f>INDEX([1]任务时间分布!$C$3:$G$62,MATCH($C57,[1]任务时间分布!$B$3:$B$62),5)</f>
        <v>0</v>
      </c>
      <c r="S57">
        <f t="shared" si="4"/>
        <v>9583</v>
      </c>
      <c r="T57">
        <f t="shared" si="5"/>
        <v>0</v>
      </c>
      <c r="U57">
        <f t="shared" si="24"/>
        <v>0</v>
      </c>
      <c r="V57">
        <f t="shared" si="6"/>
        <v>0</v>
      </c>
      <c r="W57">
        <f t="shared" si="7"/>
        <v>0</v>
      </c>
      <c r="X57">
        <f t="shared" si="8"/>
        <v>0</v>
      </c>
      <c r="Y57">
        <f t="shared" si="25"/>
        <v>0</v>
      </c>
      <c r="Z57" s="3">
        <f t="shared" si="9"/>
        <v>5.5</v>
      </c>
      <c r="AA57">
        <f t="shared" si="10"/>
        <v>5.5</v>
      </c>
      <c r="AB57">
        <f t="shared" si="11"/>
        <v>8.25</v>
      </c>
      <c r="AC57">
        <f t="shared" si="12"/>
        <v>11</v>
      </c>
      <c r="AD57">
        <f t="shared" si="13"/>
        <v>13.75</v>
      </c>
      <c r="AE57">
        <f t="shared" si="14"/>
        <v>16.5</v>
      </c>
    </row>
    <row r="58" spans="2:31">
      <c r="B58">
        <f t="shared" si="15"/>
        <v>5</v>
      </c>
      <c r="C58">
        <v>47</v>
      </c>
      <c r="D58">
        <f t="shared" si="16"/>
        <v>10263</v>
      </c>
      <c r="E58" s="3">
        <f t="shared" si="17"/>
        <v>1.42541666666667</v>
      </c>
      <c r="F58">
        <f t="shared" si="18"/>
        <v>156731</v>
      </c>
      <c r="G58" s="3">
        <f t="shared" si="19"/>
        <v>21.7681944444444</v>
      </c>
      <c r="H58" s="4">
        <f t="shared" si="27"/>
        <v>2612.18333333333</v>
      </c>
      <c r="I58">
        <f t="shared" si="21"/>
        <v>7836.55</v>
      </c>
      <c r="J58">
        <f t="shared" si="26"/>
        <v>801.795320536137</v>
      </c>
      <c r="K58">
        <f t="shared" si="22"/>
        <v>6283305</v>
      </c>
      <c r="L58" s="11">
        <f t="shared" si="23"/>
        <v>5.6</v>
      </c>
      <c r="M58" s="10">
        <v>1</v>
      </c>
      <c r="N58">
        <f>INDEX([1]任务时间分布!$C$3:$G$62,MATCH($C58,[1]任务时间分布!$B$3:$B$62),1)</f>
        <v>0</v>
      </c>
      <c r="O58">
        <f>INDEX([1]任务时间分布!$C$3:$G$62,MATCH($C58,[1]任务时间分布!$B$3:$B$62),2)</f>
        <v>0</v>
      </c>
      <c r="P58">
        <f>INDEX([1]任务时间分布!$C$3:$G$62,MATCH($C58,[1]任务时间分布!$B$3:$B$62),3)</f>
        <v>0</v>
      </c>
      <c r="Q58">
        <f>INDEX([1]任务时间分布!$C$3:$G$62,MATCH($C58,[1]任务时间分布!$B$3:$B$62),4)</f>
        <v>0</v>
      </c>
      <c r="R58">
        <f>INDEX([1]任务时间分布!$C$3:$G$62,MATCH($C58,[1]任务时间分布!$B$3:$B$62),5)</f>
        <v>0</v>
      </c>
      <c r="S58">
        <f t="shared" si="4"/>
        <v>10263</v>
      </c>
      <c r="T58">
        <f t="shared" si="5"/>
        <v>0</v>
      </c>
      <c r="U58">
        <f t="shared" si="24"/>
        <v>0</v>
      </c>
      <c r="V58">
        <f t="shared" si="6"/>
        <v>0</v>
      </c>
      <c r="W58">
        <f t="shared" si="7"/>
        <v>0</v>
      </c>
      <c r="X58">
        <f t="shared" si="8"/>
        <v>0</v>
      </c>
      <c r="Y58">
        <f t="shared" si="25"/>
        <v>0</v>
      </c>
      <c r="Z58" s="3">
        <f t="shared" si="9"/>
        <v>5.6</v>
      </c>
      <c r="AA58">
        <f t="shared" si="10"/>
        <v>5.6</v>
      </c>
      <c r="AB58">
        <f t="shared" si="11"/>
        <v>8.4</v>
      </c>
      <c r="AC58">
        <f t="shared" si="12"/>
        <v>11.2</v>
      </c>
      <c r="AD58">
        <f t="shared" si="13"/>
        <v>14</v>
      </c>
      <c r="AE58">
        <f t="shared" si="14"/>
        <v>16.8</v>
      </c>
    </row>
    <row r="59" spans="2:31">
      <c r="B59">
        <f t="shared" si="15"/>
        <v>5</v>
      </c>
      <c r="C59">
        <v>48</v>
      </c>
      <c r="D59">
        <f t="shared" si="16"/>
        <v>11023</v>
      </c>
      <c r="E59" s="3">
        <f t="shared" si="17"/>
        <v>1.53097222222222</v>
      </c>
      <c r="F59">
        <f t="shared" si="18"/>
        <v>167754</v>
      </c>
      <c r="G59" s="3">
        <f t="shared" si="19"/>
        <v>23.2991666666667</v>
      </c>
      <c r="H59" s="4">
        <f t="shared" si="27"/>
        <v>2795.9</v>
      </c>
      <c r="I59">
        <f t="shared" si="21"/>
        <v>8387.7</v>
      </c>
      <c r="J59">
        <f t="shared" si="26"/>
        <v>881.97485258975</v>
      </c>
      <c r="K59">
        <f t="shared" si="22"/>
        <v>7397740</v>
      </c>
      <c r="L59" s="11">
        <f t="shared" si="23"/>
        <v>5.7</v>
      </c>
      <c r="M59" s="10">
        <v>1</v>
      </c>
      <c r="N59">
        <f>INDEX([1]任务时间分布!$C$3:$G$62,MATCH($C59,[1]任务时间分布!$B$3:$B$62),1)</f>
        <v>0</v>
      </c>
      <c r="O59">
        <f>INDEX([1]任务时间分布!$C$3:$G$62,MATCH($C59,[1]任务时间分布!$B$3:$B$62),2)</f>
        <v>0</v>
      </c>
      <c r="P59">
        <f>INDEX([1]任务时间分布!$C$3:$G$62,MATCH($C59,[1]任务时间分布!$B$3:$B$62),3)</f>
        <v>0</v>
      </c>
      <c r="Q59">
        <f>INDEX([1]任务时间分布!$C$3:$G$62,MATCH($C59,[1]任务时间分布!$B$3:$B$62),4)</f>
        <v>0</v>
      </c>
      <c r="R59">
        <f>INDEX([1]任务时间分布!$C$3:$G$62,MATCH($C59,[1]任务时间分布!$B$3:$B$62),5)</f>
        <v>0</v>
      </c>
      <c r="S59">
        <f t="shared" si="4"/>
        <v>11023</v>
      </c>
      <c r="T59">
        <f t="shared" si="5"/>
        <v>0</v>
      </c>
      <c r="U59">
        <f t="shared" si="24"/>
        <v>0</v>
      </c>
      <c r="V59">
        <f t="shared" si="6"/>
        <v>0</v>
      </c>
      <c r="W59">
        <f t="shared" si="7"/>
        <v>0</v>
      </c>
      <c r="X59">
        <f t="shared" si="8"/>
        <v>0</v>
      </c>
      <c r="Y59">
        <f t="shared" si="25"/>
        <v>0</v>
      </c>
      <c r="Z59" s="3">
        <f t="shared" si="9"/>
        <v>5.7</v>
      </c>
      <c r="AA59">
        <f t="shared" si="10"/>
        <v>5.7</v>
      </c>
      <c r="AB59">
        <f t="shared" si="11"/>
        <v>8.55</v>
      </c>
      <c r="AC59">
        <f t="shared" si="12"/>
        <v>11.4</v>
      </c>
      <c r="AD59">
        <f t="shared" si="13"/>
        <v>14.25</v>
      </c>
      <c r="AE59">
        <f t="shared" si="14"/>
        <v>17.1</v>
      </c>
    </row>
    <row r="60" spans="2:31">
      <c r="B60">
        <f t="shared" si="15"/>
        <v>5</v>
      </c>
      <c r="C60">
        <v>49</v>
      </c>
      <c r="D60">
        <f t="shared" si="16"/>
        <v>11863</v>
      </c>
      <c r="E60" s="3">
        <f t="shared" si="17"/>
        <v>1.64763888888889</v>
      </c>
      <c r="F60">
        <f t="shared" si="18"/>
        <v>179617</v>
      </c>
      <c r="G60" s="3">
        <f t="shared" si="19"/>
        <v>24.9468055555556</v>
      </c>
      <c r="H60" s="4">
        <f t="shared" si="27"/>
        <v>2993.61666666667</v>
      </c>
      <c r="I60">
        <f t="shared" si="21"/>
        <v>8980.85</v>
      </c>
      <c r="J60">
        <f t="shared" si="26"/>
        <v>970.172337848725</v>
      </c>
      <c r="K60">
        <f t="shared" si="22"/>
        <v>8712970</v>
      </c>
      <c r="L60" s="11">
        <f t="shared" si="23"/>
        <v>5.8</v>
      </c>
      <c r="M60" s="10">
        <v>1</v>
      </c>
      <c r="N60">
        <f>INDEX([1]任务时间分布!$C$3:$G$62,MATCH($C60,[1]任务时间分布!$B$3:$B$62),1)</f>
        <v>0</v>
      </c>
      <c r="O60">
        <f>INDEX([1]任务时间分布!$C$3:$G$62,MATCH($C60,[1]任务时间分布!$B$3:$B$62),2)</f>
        <v>0</v>
      </c>
      <c r="P60">
        <f>INDEX([1]任务时间分布!$C$3:$G$62,MATCH($C60,[1]任务时间分布!$B$3:$B$62),3)</f>
        <v>0</v>
      </c>
      <c r="Q60">
        <f>INDEX([1]任务时间分布!$C$3:$G$62,MATCH($C60,[1]任务时间分布!$B$3:$B$62),4)</f>
        <v>0</v>
      </c>
      <c r="R60">
        <f>INDEX([1]任务时间分布!$C$3:$G$62,MATCH($C60,[1]任务时间分布!$B$3:$B$62),5)</f>
        <v>0</v>
      </c>
      <c r="S60">
        <f t="shared" si="4"/>
        <v>11863</v>
      </c>
      <c r="T60">
        <f t="shared" si="5"/>
        <v>0</v>
      </c>
      <c r="U60">
        <f t="shared" si="24"/>
        <v>0</v>
      </c>
      <c r="V60">
        <f t="shared" si="6"/>
        <v>0</v>
      </c>
      <c r="W60">
        <f t="shared" si="7"/>
        <v>0</v>
      </c>
      <c r="X60">
        <f t="shared" si="8"/>
        <v>0</v>
      </c>
      <c r="Y60">
        <f t="shared" si="25"/>
        <v>0</v>
      </c>
      <c r="Z60" s="3">
        <f t="shared" si="9"/>
        <v>5.8</v>
      </c>
      <c r="AA60">
        <f t="shared" si="10"/>
        <v>5.8</v>
      </c>
      <c r="AB60">
        <f t="shared" si="11"/>
        <v>8.7</v>
      </c>
      <c r="AC60">
        <f t="shared" si="12"/>
        <v>11.6</v>
      </c>
      <c r="AD60">
        <f t="shared" si="13"/>
        <v>14.5</v>
      </c>
      <c r="AE60">
        <f t="shared" si="14"/>
        <v>17.4</v>
      </c>
    </row>
    <row r="61" spans="2:31">
      <c r="B61">
        <f t="shared" si="15"/>
        <v>6</v>
      </c>
      <c r="C61">
        <v>50</v>
      </c>
      <c r="D61">
        <f t="shared" si="16"/>
        <v>12043</v>
      </c>
      <c r="E61" s="3">
        <f t="shared" si="17"/>
        <v>1.67263888888889</v>
      </c>
      <c r="F61">
        <f t="shared" si="18"/>
        <v>191660</v>
      </c>
      <c r="G61" s="3">
        <f t="shared" si="19"/>
        <v>26.6194444444444</v>
      </c>
      <c r="H61" s="4">
        <f t="shared" si="27"/>
        <v>3194.33333333333</v>
      </c>
      <c r="I61">
        <f t="shared" si="21"/>
        <v>9583</v>
      </c>
      <c r="J61">
        <f t="shared" si="26"/>
        <v>1067.1895716336</v>
      </c>
      <c r="K61">
        <f t="shared" si="22"/>
        <v>10226875</v>
      </c>
      <c r="L61" s="11">
        <f t="shared" si="23"/>
        <v>5.9</v>
      </c>
      <c r="M61" s="10">
        <v>1</v>
      </c>
      <c r="N61">
        <f>INDEX([1]任务时间分布!$C$3:$G$62,MATCH($C61,[1]任务时间分布!$B$3:$B$62),1)</f>
        <v>0</v>
      </c>
      <c r="O61">
        <f>INDEX([1]任务时间分布!$C$3:$G$62,MATCH($C61,[1]任务时间分布!$B$3:$B$62),2)</f>
        <v>0</v>
      </c>
      <c r="P61">
        <f>INDEX([1]任务时间分布!$C$3:$G$62,MATCH($C61,[1]任务时间分布!$B$3:$B$62),3)</f>
        <v>0</v>
      </c>
      <c r="Q61">
        <f>INDEX([1]任务时间分布!$C$3:$G$62,MATCH($C61,[1]任务时间分布!$B$3:$B$62),4)</f>
        <v>0</v>
      </c>
      <c r="R61">
        <f>INDEX([1]任务时间分布!$C$3:$G$62,MATCH($C61,[1]任务时间分布!$B$3:$B$62),5)</f>
        <v>0</v>
      </c>
      <c r="S61">
        <f t="shared" si="4"/>
        <v>12043</v>
      </c>
      <c r="T61">
        <f t="shared" si="5"/>
        <v>0</v>
      </c>
      <c r="U61">
        <f t="shared" si="24"/>
        <v>0</v>
      </c>
      <c r="V61">
        <f t="shared" si="6"/>
        <v>0</v>
      </c>
      <c r="W61">
        <f t="shared" si="7"/>
        <v>0</v>
      </c>
      <c r="X61">
        <f t="shared" si="8"/>
        <v>0</v>
      </c>
      <c r="Y61">
        <f t="shared" si="25"/>
        <v>0</v>
      </c>
      <c r="Z61" s="3">
        <f t="shared" si="9"/>
        <v>5.9</v>
      </c>
      <c r="AA61">
        <f t="shared" si="10"/>
        <v>5.9</v>
      </c>
      <c r="AB61">
        <f t="shared" si="11"/>
        <v>8.85</v>
      </c>
      <c r="AC61">
        <f t="shared" si="12"/>
        <v>11.8</v>
      </c>
      <c r="AD61">
        <f t="shared" si="13"/>
        <v>14.75</v>
      </c>
      <c r="AE61">
        <f t="shared" si="14"/>
        <v>17.7</v>
      </c>
    </row>
    <row r="62" spans="2:31">
      <c r="B62">
        <f t="shared" si="15"/>
        <v>6</v>
      </c>
      <c r="C62">
        <v>51</v>
      </c>
      <c r="D62">
        <f t="shared" si="16"/>
        <v>12268</v>
      </c>
      <c r="E62" s="3">
        <f t="shared" si="17"/>
        <v>1.70388888888889</v>
      </c>
      <c r="F62">
        <f t="shared" si="18"/>
        <v>203928</v>
      </c>
      <c r="G62" s="3">
        <f t="shared" si="19"/>
        <v>28.3233333333333</v>
      </c>
      <c r="H62" s="4">
        <f t="shared" si="27"/>
        <v>3398.8</v>
      </c>
      <c r="I62">
        <f t="shared" si="21"/>
        <v>10196.4</v>
      </c>
      <c r="J62">
        <f t="shared" si="26"/>
        <v>1173.90852879696</v>
      </c>
      <c r="K62">
        <f t="shared" si="22"/>
        <v>11969640</v>
      </c>
      <c r="L62" s="11">
        <f t="shared" si="23"/>
        <v>6</v>
      </c>
      <c r="M62" s="10">
        <v>1</v>
      </c>
      <c r="N62">
        <f>INDEX([1]任务时间分布!$C$3:$G$62,MATCH($C62,[1]任务时间分布!$B$3:$B$62),1)</f>
        <v>0</v>
      </c>
      <c r="O62">
        <f>INDEX([1]任务时间分布!$C$3:$G$62,MATCH($C62,[1]任务时间分布!$B$3:$B$62),2)</f>
        <v>0</v>
      </c>
      <c r="P62">
        <f>INDEX([1]任务时间分布!$C$3:$G$62,MATCH($C62,[1]任务时间分布!$B$3:$B$62),3)</f>
        <v>0</v>
      </c>
      <c r="Q62">
        <f>INDEX([1]任务时间分布!$C$3:$G$62,MATCH($C62,[1]任务时间分布!$B$3:$B$62),4)</f>
        <v>0</v>
      </c>
      <c r="R62">
        <f>INDEX([1]任务时间分布!$C$3:$G$62,MATCH($C62,[1]任务时间分布!$B$3:$B$62),5)</f>
        <v>0</v>
      </c>
      <c r="S62">
        <f t="shared" si="4"/>
        <v>12268</v>
      </c>
      <c r="T62">
        <f t="shared" si="5"/>
        <v>0</v>
      </c>
      <c r="U62">
        <f t="shared" si="24"/>
        <v>0</v>
      </c>
      <c r="V62">
        <f t="shared" si="6"/>
        <v>0</v>
      </c>
      <c r="W62">
        <f t="shared" si="7"/>
        <v>0</v>
      </c>
      <c r="X62">
        <f t="shared" si="8"/>
        <v>0</v>
      </c>
      <c r="Y62">
        <f t="shared" si="25"/>
        <v>0</v>
      </c>
      <c r="Z62" s="3">
        <f t="shared" si="9"/>
        <v>6</v>
      </c>
      <c r="AA62">
        <f t="shared" si="10"/>
        <v>6</v>
      </c>
      <c r="AB62">
        <f t="shared" si="11"/>
        <v>9</v>
      </c>
      <c r="AC62">
        <f t="shared" si="12"/>
        <v>12</v>
      </c>
      <c r="AD62">
        <f t="shared" si="13"/>
        <v>15</v>
      </c>
      <c r="AE62">
        <f t="shared" si="14"/>
        <v>18</v>
      </c>
    </row>
    <row r="63" spans="2:31">
      <c r="B63">
        <f t="shared" si="15"/>
        <v>6</v>
      </c>
      <c r="C63">
        <v>52</v>
      </c>
      <c r="D63">
        <f t="shared" si="16"/>
        <v>12583</v>
      </c>
      <c r="E63" s="3">
        <f t="shared" si="17"/>
        <v>1.74763888888889</v>
      </c>
      <c r="F63">
        <f t="shared" si="18"/>
        <v>216511</v>
      </c>
      <c r="G63" s="3">
        <f t="shared" si="19"/>
        <v>30.0709722222222</v>
      </c>
      <c r="H63" s="4">
        <f t="shared" si="27"/>
        <v>3608.51666666667</v>
      </c>
      <c r="I63">
        <f t="shared" si="21"/>
        <v>10825.55</v>
      </c>
      <c r="J63">
        <f t="shared" si="26"/>
        <v>1291.29938167665</v>
      </c>
      <c r="K63">
        <f t="shared" si="22"/>
        <v>13979025</v>
      </c>
      <c r="L63" s="11">
        <f t="shared" si="23"/>
        <v>6.1</v>
      </c>
      <c r="M63" s="10">
        <v>1</v>
      </c>
      <c r="N63">
        <f>INDEX([1]任务时间分布!$C$3:$G$62,MATCH($C63,[1]任务时间分布!$B$3:$B$62),1)</f>
        <v>0</v>
      </c>
      <c r="O63">
        <f>INDEX([1]任务时间分布!$C$3:$G$62,MATCH($C63,[1]任务时间分布!$B$3:$B$62),2)</f>
        <v>0</v>
      </c>
      <c r="P63">
        <f>INDEX([1]任务时间分布!$C$3:$G$62,MATCH($C63,[1]任务时间分布!$B$3:$B$62),3)</f>
        <v>0</v>
      </c>
      <c r="Q63">
        <f>INDEX([1]任务时间分布!$C$3:$G$62,MATCH($C63,[1]任务时间分布!$B$3:$B$62),4)</f>
        <v>0</v>
      </c>
      <c r="R63">
        <f>INDEX([1]任务时间分布!$C$3:$G$62,MATCH($C63,[1]任务时间分布!$B$3:$B$62),5)</f>
        <v>0</v>
      </c>
      <c r="S63">
        <f t="shared" si="4"/>
        <v>12583</v>
      </c>
      <c r="T63">
        <f t="shared" si="5"/>
        <v>0</v>
      </c>
      <c r="U63">
        <f t="shared" si="24"/>
        <v>0</v>
      </c>
      <c r="V63">
        <f t="shared" si="6"/>
        <v>0</v>
      </c>
      <c r="W63">
        <f t="shared" si="7"/>
        <v>0</v>
      </c>
      <c r="X63">
        <f t="shared" si="8"/>
        <v>0</v>
      </c>
      <c r="Y63">
        <f t="shared" si="25"/>
        <v>0</v>
      </c>
      <c r="Z63" s="3">
        <f t="shared" si="9"/>
        <v>6.1</v>
      </c>
      <c r="AA63">
        <f t="shared" si="10"/>
        <v>6.1</v>
      </c>
      <c r="AB63">
        <f t="shared" si="11"/>
        <v>9.15</v>
      </c>
      <c r="AC63">
        <f t="shared" si="12"/>
        <v>12.2</v>
      </c>
      <c r="AD63">
        <f t="shared" si="13"/>
        <v>15.25</v>
      </c>
      <c r="AE63">
        <f t="shared" si="14"/>
        <v>18.3</v>
      </c>
    </row>
    <row r="64" spans="2:31">
      <c r="B64">
        <f t="shared" si="15"/>
        <v>6</v>
      </c>
      <c r="C64">
        <v>53</v>
      </c>
      <c r="D64">
        <f t="shared" si="16"/>
        <v>12988</v>
      </c>
      <c r="E64" s="3">
        <f t="shared" si="17"/>
        <v>1.80388888888889</v>
      </c>
      <c r="F64">
        <f t="shared" si="18"/>
        <v>229499</v>
      </c>
      <c r="G64" s="3">
        <f t="shared" si="19"/>
        <v>31.8748611111111</v>
      </c>
      <c r="H64" s="4">
        <f t="shared" si="27"/>
        <v>3824.98333333333</v>
      </c>
      <c r="I64">
        <f t="shared" si="21"/>
        <v>11474.95</v>
      </c>
      <c r="J64">
        <f t="shared" si="26"/>
        <v>1420.42931984432</v>
      </c>
      <c r="K64">
        <f t="shared" si="22"/>
        <v>16299355</v>
      </c>
      <c r="L64" s="11">
        <f t="shared" si="23"/>
        <v>6.19999999999999</v>
      </c>
      <c r="M64" s="10">
        <v>1</v>
      </c>
      <c r="N64">
        <f>INDEX([1]任务时间分布!$C$3:$G$62,MATCH($C64,[1]任务时间分布!$B$3:$B$62),1)</f>
        <v>0</v>
      </c>
      <c r="O64">
        <f>INDEX([1]任务时间分布!$C$3:$G$62,MATCH($C64,[1]任务时间分布!$B$3:$B$62),2)</f>
        <v>0</v>
      </c>
      <c r="P64">
        <f>INDEX([1]任务时间分布!$C$3:$G$62,MATCH($C64,[1]任务时间分布!$B$3:$B$62),3)</f>
        <v>0</v>
      </c>
      <c r="Q64">
        <f>INDEX([1]任务时间分布!$C$3:$G$62,MATCH($C64,[1]任务时间分布!$B$3:$B$62),4)</f>
        <v>0</v>
      </c>
      <c r="R64">
        <f>INDEX([1]任务时间分布!$C$3:$G$62,MATCH($C64,[1]任务时间分布!$B$3:$B$62),5)</f>
        <v>0</v>
      </c>
      <c r="S64">
        <f t="shared" si="4"/>
        <v>12988</v>
      </c>
      <c r="T64">
        <f t="shared" si="5"/>
        <v>0</v>
      </c>
      <c r="U64">
        <f t="shared" si="24"/>
        <v>0</v>
      </c>
      <c r="V64">
        <f t="shared" si="6"/>
        <v>0</v>
      </c>
      <c r="W64">
        <f t="shared" si="7"/>
        <v>0</v>
      </c>
      <c r="X64">
        <f t="shared" si="8"/>
        <v>0</v>
      </c>
      <c r="Y64">
        <f t="shared" si="25"/>
        <v>0</v>
      </c>
      <c r="Z64" s="3">
        <f t="shared" si="9"/>
        <v>6.19999999999999</v>
      </c>
      <c r="AA64">
        <f t="shared" si="10"/>
        <v>6.19999999999999</v>
      </c>
      <c r="AB64">
        <f t="shared" si="11"/>
        <v>9.29999999999999</v>
      </c>
      <c r="AC64">
        <f t="shared" si="12"/>
        <v>12.4</v>
      </c>
      <c r="AD64">
        <f t="shared" si="13"/>
        <v>15.5</v>
      </c>
      <c r="AE64">
        <f t="shared" si="14"/>
        <v>18.6</v>
      </c>
    </row>
    <row r="65" spans="2:31">
      <c r="B65">
        <f t="shared" si="15"/>
        <v>6</v>
      </c>
      <c r="C65">
        <v>54</v>
      </c>
      <c r="D65">
        <f t="shared" si="16"/>
        <v>13483</v>
      </c>
      <c r="E65" s="3">
        <f t="shared" si="17"/>
        <v>1.87263888888889</v>
      </c>
      <c r="F65">
        <f t="shared" si="18"/>
        <v>242982</v>
      </c>
      <c r="G65" s="3">
        <f t="shared" si="19"/>
        <v>33.7475</v>
      </c>
      <c r="H65" s="4">
        <f t="shared" si="27"/>
        <v>4049.7</v>
      </c>
      <c r="I65">
        <f t="shared" si="21"/>
        <v>12149.1</v>
      </c>
      <c r="J65">
        <f t="shared" si="26"/>
        <v>1562.47225182875</v>
      </c>
      <c r="K65">
        <f t="shared" si="22"/>
        <v>18982630</v>
      </c>
      <c r="L65" s="11">
        <f t="shared" si="23"/>
        <v>6.29999999999999</v>
      </c>
      <c r="M65" s="10">
        <v>1</v>
      </c>
      <c r="N65">
        <f>INDEX([1]任务时间分布!$C$3:$G$62,MATCH($C65,[1]任务时间分布!$B$3:$B$62),1)</f>
        <v>0</v>
      </c>
      <c r="O65">
        <f>INDEX([1]任务时间分布!$C$3:$G$62,MATCH($C65,[1]任务时间分布!$B$3:$B$62),2)</f>
        <v>0</v>
      </c>
      <c r="P65">
        <f>INDEX([1]任务时间分布!$C$3:$G$62,MATCH($C65,[1]任务时间分布!$B$3:$B$62),3)</f>
        <v>0</v>
      </c>
      <c r="Q65">
        <f>INDEX([1]任务时间分布!$C$3:$G$62,MATCH($C65,[1]任务时间分布!$B$3:$B$62),4)</f>
        <v>0</v>
      </c>
      <c r="R65">
        <f>INDEX([1]任务时间分布!$C$3:$G$62,MATCH($C65,[1]任务时间分布!$B$3:$B$62),5)</f>
        <v>0</v>
      </c>
      <c r="S65">
        <f t="shared" si="4"/>
        <v>13483</v>
      </c>
      <c r="T65">
        <f t="shared" si="5"/>
        <v>0</v>
      </c>
      <c r="U65">
        <f t="shared" si="24"/>
        <v>0</v>
      </c>
      <c r="V65">
        <f t="shared" si="6"/>
        <v>0</v>
      </c>
      <c r="W65">
        <f t="shared" si="7"/>
        <v>0</v>
      </c>
      <c r="X65">
        <f t="shared" si="8"/>
        <v>0</v>
      </c>
      <c r="Y65">
        <f t="shared" si="25"/>
        <v>0</v>
      </c>
      <c r="Z65" s="3">
        <f t="shared" si="9"/>
        <v>6.29999999999999</v>
      </c>
      <c r="AA65">
        <f t="shared" si="10"/>
        <v>6.29999999999999</v>
      </c>
      <c r="AB65">
        <f t="shared" si="11"/>
        <v>9.44999999999999</v>
      </c>
      <c r="AC65">
        <f t="shared" si="12"/>
        <v>12.6</v>
      </c>
      <c r="AD65">
        <f t="shared" si="13"/>
        <v>15.75</v>
      </c>
      <c r="AE65">
        <f t="shared" si="14"/>
        <v>18.9</v>
      </c>
    </row>
    <row r="66" spans="2:31">
      <c r="B66">
        <f t="shared" si="15"/>
        <v>6</v>
      </c>
      <c r="C66">
        <v>55</v>
      </c>
      <c r="D66">
        <f t="shared" si="16"/>
        <v>14068</v>
      </c>
      <c r="E66" s="3">
        <f t="shared" si="17"/>
        <v>1.95388888888889</v>
      </c>
      <c r="F66">
        <f t="shared" si="18"/>
        <v>257050</v>
      </c>
      <c r="G66" s="3">
        <f t="shared" si="19"/>
        <v>35.7013888888889</v>
      </c>
      <c r="H66" s="4">
        <f t="shared" si="27"/>
        <v>4284.16666666667</v>
      </c>
      <c r="I66">
        <f t="shared" si="21"/>
        <v>12852.5</v>
      </c>
      <c r="J66">
        <f t="shared" si="26"/>
        <v>1718.71947701163</v>
      </c>
      <c r="K66">
        <f t="shared" si="22"/>
        <v>22089840</v>
      </c>
      <c r="L66" s="11">
        <f t="shared" si="23"/>
        <v>6.39999999999999</v>
      </c>
      <c r="M66" s="10">
        <v>1</v>
      </c>
      <c r="N66">
        <f>INDEX([1]任务时间分布!$C$3:$G$62,MATCH($C66,[1]任务时间分布!$B$3:$B$62),1)</f>
        <v>0</v>
      </c>
      <c r="O66">
        <f>INDEX([1]任务时间分布!$C$3:$G$62,MATCH($C66,[1]任务时间分布!$B$3:$B$62),2)</f>
        <v>0</v>
      </c>
      <c r="P66">
        <f>INDEX([1]任务时间分布!$C$3:$G$62,MATCH($C66,[1]任务时间分布!$B$3:$B$62),3)</f>
        <v>0</v>
      </c>
      <c r="Q66">
        <f>INDEX([1]任务时间分布!$C$3:$G$62,MATCH($C66,[1]任务时间分布!$B$3:$B$62),4)</f>
        <v>0</v>
      </c>
      <c r="R66">
        <f>INDEX([1]任务时间分布!$C$3:$G$62,MATCH($C66,[1]任务时间分布!$B$3:$B$62),5)</f>
        <v>0</v>
      </c>
      <c r="S66">
        <f t="shared" si="4"/>
        <v>14068</v>
      </c>
      <c r="T66">
        <f t="shared" si="5"/>
        <v>0</v>
      </c>
      <c r="U66">
        <f t="shared" si="24"/>
        <v>0</v>
      </c>
      <c r="V66">
        <f t="shared" si="6"/>
        <v>0</v>
      </c>
      <c r="W66">
        <f t="shared" si="7"/>
        <v>0</v>
      </c>
      <c r="X66">
        <f t="shared" si="8"/>
        <v>0</v>
      </c>
      <c r="Y66">
        <f t="shared" si="25"/>
        <v>0</v>
      </c>
      <c r="Z66" s="3">
        <f t="shared" si="9"/>
        <v>6.39999999999999</v>
      </c>
      <c r="AA66">
        <f t="shared" si="10"/>
        <v>6.39999999999999</v>
      </c>
      <c r="AB66">
        <f t="shared" si="11"/>
        <v>9.59999999999998</v>
      </c>
      <c r="AC66">
        <f t="shared" si="12"/>
        <v>12.8</v>
      </c>
      <c r="AD66">
        <f t="shared" si="13"/>
        <v>16</v>
      </c>
      <c r="AE66">
        <f t="shared" si="14"/>
        <v>19.2</v>
      </c>
    </row>
    <row r="67" spans="2:31">
      <c r="B67">
        <f t="shared" si="15"/>
        <v>6</v>
      </c>
      <c r="C67">
        <v>56</v>
      </c>
      <c r="D67">
        <f t="shared" si="16"/>
        <v>14743</v>
      </c>
      <c r="E67" s="3">
        <f t="shared" si="17"/>
        <v>2.04763888888889</v>
      </c>
      <c r="F67">
        <f t="shared" si="18"/>
        <v>271793</v>
      </c>
      <c r="G67" s="3">
        <f t="shared" si="19"/>
        <v>37.7490277777778</v>
      </c>
      <c r="H67" s="4">
        <f t="shared" si="27"/>
        <v>4529.88333333333</v>
      </c>
      <c r="I67">
        <f t="shared" si="21"/>
        <v>13589.65</v>
      </c>
      <c r="J67">
        <f t="shared" si="26"/>
        <v>1890.59142471279</v>
      </c>
      <c r="K67">
        <f t="shared" si="22"/>
        <v>25692475</v>
      </c>
      <c r="L67" s="11">
        <f t="shared" si="23"/>
        <v>6.49999999999999</v>
      </c>
      <c r="M67" s="10">
        <v>1</v>
      </c>
      <c r="N67">
        <f>INDEX([1]任务时间分布!$C$3:$G$62,MATCH($C67,[1]任务时间分布!$B$3:$B$62),1)</f>
        <v>0</v>
      </c>
      <c r="O67">
        <f>INDEX([1]任务时间分布!$C$3:$G$62,MATCH($C67,[1]任务时间分布!$B$3:$B$62),2)</f>
        <v>0</v>
      </c>
      <c r="P67">
        <f>INDEX([1]任务时间分布!$C$3:$G$62,MATCH($C67,[1]任务时间分布!$B$3:$B$62),3)</f>
        <v>0</v>
      </c>
      <c r="Q67">
        <f>INDEX([1]任务时间分布!$C$3:$G$62,MATCH($C67,[1]任务时间分布!$B$3:$B$62),4)</f>
        <v>0</v>
      </c>
      <c r="R67">
        <f>INDEX([1]任务时间分布!$C$3:$G$62,MATCH($C67,[1]任务时间分布!$B$3:$B$62),5)</f>
        <v>0</v>
      </c>
      <c r="S67">
        <f t="shared" si="4"/>
        <v>14743</v>
      </c>
      <c r="T67">
        <f t="shared" si="5"/>
        <v>0</v>
      </c>
      <c r="U67">
        <f t="shared" si="24"/>
        <v>0</v>
      </c>
      <c r="V67">
        <f t="shared" si="6"/>
        <v>0</v>
      </c>
      <c r="W67">
        <f t="shared" si="7"/>
        <v>0</v>
      </c>
      <c r="X67">
        <f t="shared" si="8"/>
        <v>0</v>
      </c>
      <c r="Y67">
        <f t="shared" si="25"/>
        <v>0</v>
      </c>
      <c r="Z67" s="3">
        <f t="shared" si="9"/>
        <v>6.49999999999999</v>
      </c>
      <c r="AA67">
        <f t="shared" si="10"/>
        <v>6.49999999999999</v>
      </c>
      <c r="AB67">
        <f t="shared" si="11"/>
        <v>9.74999999999999</v>
      </c>
      <c r="AC67">
        <f t="shared" si="12"/>
        <v>13</v>
      </c>
      <c r="AD67">
        <f t="shared" si="13"/>
        <v>16.25</v>
      </c>
      <c r="AE67">
        <f t="shared" si="14"/>
        <v>19.5</v>
      </c>
    </row>
    <row r="68" spans="2:31">
      <c r="B68">
        <f t="shared" si="15"/>
        <v>6</v>
      </c>
      <c r="C68">
        <v>57</v>
      </c>
      <c r="D68">
        <f t="shared" si="16"/>
        <v>15508</v>
      </c>
      <c r="E68" s="3">
        <f t="shared" si="17"/>
        <v>2.15388888888889</v>
      </c>
      <c r="F68">
        <f t="shared" si="18"/>
        <v>287301</v>
      </c>
      <c r="G68" s="3">
        <f t="shared" si="19"/>
        <v>39.9029166666667</v>
      </c>
      <c r="H68" s="4">
        <f t="shared" si="27"/>
        <v>4788.35</v>
      </c>
      <c r="I68">
        <f t="shared" si="21"/>
        <v>14365.05</v>
      </c>
      <c r="J68">
        <f t="shared" si="26"/>
        <v>2079.65056718407</v>
      </c>
      <c r="K68">
        <f t="shared" si="22"/>
        <v>29874280</v>
      </c>
      <c r="L68" s="11">
        <f t="shared" si="23"/>
        <v>6.59999999999999</v>
      </c>
      <c r="M68" s="10">
        <v>1</v>
      </c>
      <c r="N68">
        <f>INDEX([1]任务时间分布!$C$3:$G$62,MATCH($C68,[1]任务时间分布!$B$3:$B$62),1)</f>
        <v>0</v>
      </c>
      <c r="O68">
        <f>INDEX([1]任务时间分布!$C$3:$G$62,MATCH($C68,[1]任务时间分布!$B$3:$B$62),2)</f>
        <v>0</v>
      </c>
      <c r="P68">
        <f>INDEX([1]任务时间分布!$C$3:$G$62,MATCH($C68,[1]任务时间分布!$B$3:$B$62),3)</f>
        <v>0</v>
      </c>
      <c r="Q68">
        <f>INDEX([1]任务时间分布!$C$3:$G$62,MATCH($C68,[1]任务时间分布!$B$3:$B$62),4)</f>
        <v>0</v>
      </c>
      <c r="R68">
        <f>INDEX([1]任务时间分布!$C$3:$G$62,MATCH($C68,[1]任务时间分布!$B$3:$B$62),5)</f>
        <v>0</v>
      </c>
      <c r="S68">
        <f t="shared" si="4"/>
        <v>15508</v>
      </c>
      <c r="T68">
        <f t="shared" si="5"/>
        <v>0</v>
      </c>
      <c r="U68">
        <f t="shared" si="24"/>
        <v>0</v>
      </c>
      <c r="V68">
        <f t="shared" si="6"/>
        <v>0</v>
      </c>
      <c r="W68">
        <f t="shared" si="7"/>
        <v>0</v>
      </c>
      <c r="X68">
        <f t="shared" si="8"/>
        <v>0</v>
      </c>
      <c r="Y68">
        <f t="shared" si="25"/>
        <v>0</v>
      </c>
      <c r="Z68" s="3">
        <f t="shared" si="9"/>
        <v>6.59999999999999</v>
      </c>
      <c r="AA68">
        <f t="shared" si="10"/>
        <v>6.59999999999999</v>
      </c>
      <c r="AB68">
        <f t="shared" si="11"/>
        <v>9.89999999999998</v>
      </c>
      <c r="AC68">
        <f t="shared" si="12"/>
        <v>13.2</v>
      </c>
      <c r="AD68">
        <f t="shared" si="13"/>
        <v>16.5</v>
      </c>
      <c r="AE68">
        <f t="shared" si="14"/>
        <v>19.8</v>
      </c>
    </row>
    <row r="69" spans="2:31">
      <c r="B69">
        <f t="shared" si="15"/>
        <v>6</v>
      </c>
      <c r="C69">
        <v>58</v>
      </c>
      <c r="D69">
        <f t="shared" si="16"/>
        <v>16363</v>
      </c>
      <c r="E69" s="3">
        <f t="shared" si="17"/>
        <v>2.27263888888889</v>
      </c>
      <c r="F69">
        <f t="shared" si="18"/>
        <v>303664</v>
      </c>
      <c r="G69" s="3">
        <f t="shared" si="19"/>
        <v>42.1755555555556</v>
      </c>
      <c r="H69" s="4">
        <f t="shared" si="27"/>
        <v>5061.06666666667</v>
      </c>
      <c r="I69">
        <f t="shared" si="21"/>
        <v>15183.2</v>
      </c>
      <c r="J69">
        <f t="shared" si="26"/>
        <v>2287.61562390248</v>
      </c>
      <c r="K69">
        <f t="shared" si="22"/>
        <v>34733325</v>
      </c>
      <c r="L69" s="11">
        <f t="shared" si="23"/>
        <v>6.69999999999999</v>
      </c>
      <c r="M69" s="10">
        <v>1</v>
      </c>
      <c r="N69">
        <f>INDEX([1]任务时间分布!$C$3:$G$62,MATCH($C69,[1]任务时间分布!$B$3:$B$62),1)</f>
        <v>0</v>
      </c>
      <c r="O69">
        <f>INDEX([1]任务时间分布!$C$3:$G$62,MATCH($C69,[1]任务时间分布!$B$3:$B$62),2)</f>
        <v>0</v>
      </c>
      <c r="P69">
        <f>INDEX([1]任务时间分布!$C$3:$G$62,MATCH($C69,[1]任务时间分布!$B$3:$B$62),3)</f>
        <v>0</v>
      </c>
      <c r="Q69">
        <f>INDEX([1]任务时间分布!$C$3:$G$62,MATCH($C69,[1]任务时间分布!$B$3:$B$62),4)</f>
        <v>0</v>
      </c>
      <c r="R69">
        <f>INDEX([1]任务时间分布!$C$3:$G$62,MATCH($C69,[1]任务时间分布!$B$3:$B$62),5)</f>
        <v>0</v>
      </c>
      <c r="S69">
        <f t="shared" si="4"/>
        <v>16363</v>
      </c>
      <c r="T69">
        <f t="shared" si="5"/>
        <v>0</v>
      </c>
      <c r="U69">
        <f t="shared" si="24"/>
        <v>0</v>
      </c>
      <c r="V69">
        <f t="shared" si="6"/>
        <v>0</v>
      </c>
      <c r="W69">
        <f t="shared" si="7"/>
        <v>0</v>
      </c>
      <c r="X69">
        <f t="shared" si="8"/>
        <v>0</v>
      </c>
      <c r="Y69">
        <f t="shared" si="25"/>
        <v>0</v>
      </c>
      <c r="Z69" s="3">
        <f t="shared" si="9"/>
        <v>6.69999999999999</v>
      </c>
      <c r="AA69">
        <f t="shared" si="10"/>
        <v>6.69999999999999</v>
      </c>
      <c r="AB69">
        <f t="shared" si="11"/>
        <v>10.05</v>
      </c>
      <c r="AC69">
        <f t="shared" si="12"/>
        <v>13.4</v>
      </c>
      <c r="AD69">
        <f t="shared" si="13"/>
        <v>16.75</v>
      </c>
      <c r="AE69">
        <f t="shared" si="14"/>
        <v>20.1</v>
      </c>
    </row>
    <row r="70" spans="2:31">
      <c r="B70">
        <f t="shared" si="15"/>
        <v>6</v>
      </c>
      <c r="C70">
        <v>59</v>
      </c>
      <c r="D70">
        <f t="shared" si="16"/>
        <v>17308</v>
      </c>
      <c r="E70" s="3">
        <f t="shared" si="17"/>
        <v>2.40388888888889</v>
      </c>
      <c r="F70">
        <f t="shared" si="18"/>
        <v>320972</v>
      </c>
      <c r="G70" s="3">
        <f t="shared" si="19"/>
        <v>44.5794444444444</v>
      </c>
      <c r="H70" s="4">
        <f t="shared" si="27"/>
        <v>5349.53333333333</v>
      </c>
      <c r="I70">
        <f t="shared" si="21"/>
        <v>16048.6</v>
      </c>
      <c r="J70">
        <f t="shared" si="26"/>
        <v>2516.37718629272</v>
      </c>
      <c r="K70">
        <f t="shared" si="22"/>
        <v>40384330</v>
      </c>
      <c r="L70" s="11">
        <f t="shared" si="23"/>
        <v>6.79999999999999</v>
      </c>
      <c r="M70" s="10">
        <v>1</v>
      </c>
      <c r="N70">
        <f>INDEX([1]任务时间分布!$C$3:$G$62,MATCH($C70,[1]任务时间分布!$B$3:$B$62),1)</f>
        <v>0</v>
      </c>
      <c r="O70">
        <f>INDEX([1]任务时间分布!$C$3:$G$62,MATCH($C70,[1]任务时间分布!$B$3:$B$62),2)</f>
        <v>0</v>
      </c>
      <c r="P70">
        <f>INDEX([1]任务时间分布!$C$3:$G$62,MATCH($C70,[1]任务时间分布!$B$3:$B$62),3)</f>
        <v>0</v>
      </c>
      <c r="Q70">
        <f>INDEX([1]任务时间分布!$C$3:$G$62,MATCH($C70,[1]任务时间分布!$B$3:$B$62),4)</f>
        <v>0</v>
      </c>
      <c r="R70">
        <f>INDEX([1]任务时间分布!$C$3:$G$62,MATCH($C70,[1]任务时间分布!$B$3:$B$62),5)</f>
        <v>0</v>
      </c>
      <c r="S70">
        <f t="shared" si="4"/>
        <v>17308</v>
      </c>
      <c r="T70">
        <f t="shared" si="5"/>
        <v>0</v>
      </c>
      <c r="U70">
        <f t="shared" si="24"/>
        <v>0</v>
      </c>
      <c r="V70">
        <f t="shared" si="6"/>
        <v>0</v>
      </c>
      <c r="W70">
        <f t="shared" si="7"/>
        <v>0</v>
      </c>
      <c r="X70">
        <f t="shared" si="8"/>
        <v>0</v>
      </c>
      <c r="Y70">
        <f t="shared" si="25"/>
        <v>0</v>
      </c>
      <c r="Z70" s="3">
        <f t="shared" si="9"/>
        <v>6.79999999999999</v>
      </c>
      <c r="AA70">
        <f t="shared" si="10"/>
        <v>6.79999999999999</v>
      </c>
      <c r="AB70">
        <f t="shared" si="11"/>
        <v>10.2</v>
      </c>
      <c r="AC70">
        <f t="shared" si="12"/>
        <v>13.6</v>
      </c>
      <c r="AD70">
        <f t="shared" si="13"/>
        <v>17</v>
      </c>
      <c r="AE70">
        <f t="shared" si="14"/>
        <v>20.4</v>
      </c>
    </row>
  </sheetData>
  <pageMargins left="0.699305555555556" right="0.699305555555556" top="0.75" bottom="0.75" header="0.3" footer="0.3"/>
  <pageSetup paperSize="9" orientation="portrait"/>
  <headerFooter/>
  <ignoredErrors>
    <ignoredError sqref="F12:F7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6"/>
  <sheetViews>
    <sheetView topLeftCell="A7" workbookViewId="0">
      <selection activeCell="B3" sqref="B3:H16"/>
    </sheetView>
  </sheetViews>
  <sheetFormatPr defaultColWidth="9" defaultRowHeight="13.5" outlineLevelCol="3"/>
  <cols>
    <col min="2" max="2" width="12.875" customWidth="1"/>
  </cols>
  <sheetData>
    <row r="3" spans="2:3">
      <c r="B3" t="s">
        <v>30</v>
      </c>
      <c r="C3">
        <v>0.5</v>
      </c>
    </row>
    <row r="4" spans="2:3">
      <c r="B4" t="s">
        <v>31</v>
      </c>
      <c r="C4">
        <v>10</v>
      </c>
    </row>
    <row r="5" spans="2:4">
      <c r="B5" t="s">
        <v>32</v>
      </c>
      <c r="C5">
        <v>10</v>
      </c>
      <c r="D5" t="s">
        <v>33</v>
      </c>
    </row>
    <row r="6" spans="2:3">
      <c r="B6" t="s">
        <v>34</v>
      </c>
      <c r="C6">
        <f>C5*3600*C4/2</f>
        <v>180000</v>
      </c>
    </row>
    <row r="7" spans="2:3">
      <c r="B7" t="s">
        <v>35</v>
      </c>
      <c r="C7">
        <v>5</v>
      </c>
    </row>
    <row r="8" spans="2:3">
      <c r="B8" t="s">
        <v>36</v>
      </c>
      <c r="C8">
        <f>C4*C7/2</f>
        <v>25</v>
      </c>
    </row>
    <row r="9" spans="2:3">
      <c r="B9" t="s">
        <v>37</v>
      </c>
      <c r="C9">
        <f>C6/C8</f>
        <v>7200</v>
      </c>
    </row>
    <row r="10" spans="2:4">
      <c r="B10" t="s">
        <v>38</v>
      </c>
      <c r="C10">
        <v>0.1</v>
      </c>
      <c r="D10">
        <f t="shared" ref="D10:D12" si="0">$C$9*C10</f>
        <v>720</v>
      </c>
    </row>
    <row r="11" spans="2:4">
      <c r="B11" t="s">
        <v>39</v>
      </c>
      <c r="C11">
        <v>0.3</v>
      </c>
      <c r="D11">
        <f t="shared" si="0"/>
        <v>2160</v>
      </c>
    </row>
    <row r="12" spans="2:4">
      <c r="B12" t="s">
        <v>40</v>
      </c>
      <c r="C12">
        <v>0.6</v>
      </c>
      <c r="D12">
        <f t="shared" si="0"/>
        <v>4320</v>
      </c>
    </row>
    <row r="13" spans="2:3">
      <c r="B13" t="s">
        <v>41</v>
      </c>
      <c r="C13">
        <v>10</v>
      </c>
    </row>
    <row r="14" spans="2:3">
      <c r="B14" t="s">
        <v>42</v>
      </c>
      <c r="C14">
        <f t="shared" ref="C14:C16" si="1">D10/$C$13</f>
        <v>72</v>
      </c>
    </row>
    <row r="15" spans="2:3">
      <c r="B15" t="s">
        <v>43</v>
      </c>
      <c r="C15">
        <f t="shared" si="1"/>
        <v>216</v>
      </c>
    </row>
    <row r="16" spans="2:3">
      <c r="B16" t="s">
        <v>44</v>
      </c>
      <c r="C16">
        <f t="shared" si="1"/>
        <v>432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等级经验</vt:lpstr>
      <vt:lpstr>地理相关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李维民</cp:lastModifiedBy>
  <dcterms:created xsi:type="dcterms:W3CDTF">2019-11-11T02:01:00Z</dcterms:created>
  <dcterms:modified xsi:type="dcterms:W3CDTF">2019-11-26T08:54:09Z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</Properties>
</file>