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C:\Users\Administrator\Desktop\uRPG\Design\s_数值设定numerical\"/>
    </mc:Choice>
  </mc:AlternateContent>
  <xr:revisionPtr revIDLastSave="0" documentId="13_ncr:1_{F821D4F3-CB14-4AF3-9604-241D7AECF6F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等级经验" sheetId="1" r:id="rId1"/>
    <sheet name="地理相关" sheetId="2" r:id="rId2"/>
    <sheet name="Sheet3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12" i="1" l="1"/>
  <c r="V12" i="1"/>
  <c r="R70" i="1"/>
  <c r="Q70" i="1"/>
  <c r="P70" i="1"/>
  <c r="O70" i="1"/>
  <c r="N70" i="1"/>
  <c r="R69" i="1"/>
  <c r="Q69" i="1"/>
  <c r="P69" i="1"/>
  <c r="O69" i="1"/>
  <c r="N69" i="1"/>
  <c r="R68" i="1"/>
  <c r="Q68" i="1"/>
  <c r="P68" i="1"/>
  <c r="O68" i="1"/>
  <c r="N68" i="1"/>
  <c r="R67" i="1"/>
  <c r="Q67" i="1"/>
  <c r="P67" i="1"/>
  <c r="O67" i="1"/>
  <c r="N67" i="1"/>
  <c r="R66" i="1"/>
  <c r="Q66" i="1"/>
  <c r="P66" i="1"/>
  <c r="O66" i="1"/>
  <c r="N66" i="1"/>
  <c r="R65" i="1"/>
  <c r="Q65" i="1"/>
  <c r="P65" i="1"/>
  <c r="O65" i="1"/>
  <c r="N65" i="1"/>
  <c r="R64" i="1"/>
  <c r="Q64" i="1"/>
  <c r="P64" i="1"/>
  <c r="O64" i="1"/>
  <c r="N64" i="1"/>
  <c r="R63" i="1"/>
  <c r="Q63" i="1"/>
  <c r="P63" i="1"/>
  <c r="O63" i="1"/>
  <c r="N63" i="1"/>
  <c r="R62" i="1"/>
  <c r="Q62" i="1"/>
  <c r="P62" i="1"/>
  <c r="O62" i="1"/>
  <c r="N62" i="1"/>
  <c r="R61" i="1"/>
  <c r="Q61" i="1"/>
  <c r="P61" i="1"/>
  <c r="O61" i="1"/>
  <c r="N61" i="1"/>
  <c r="R60" i="1"/>
  <c r="Q60" i="1"/>
  <c r="P60" i="1"/>
  <c r="O60" i="1"/>
  <c r="N60" i="1"/>
  <c r="R59" i="1"/>
  <c r="Q59" i="1"/>
  <c r="P59" i="1"/>
  <c r="O59" i="1"/>
  <c r="N59" i="1"/>
  <c r="R58" i="1"/>
  <c r="Q58" i="1"/>
  <c r="P58" i="1"/>
  <c r="O58" i="1"/>
  <c r="N58" i="1"/>
  <c r="R57" i="1"/>
  <c r="Q57" i="1"/>
  <c r="P57" i="1"/>
  <c r="O57" i="1"/>
  <c r="N57" i="1"/>
  <c r="R56" i="1"/>
  <c r="Q56" i="1"/>
  <c r="P56" i="1"/>
  <c r="O56" i="1"/>
  <c r="N56" i="1"/>
  <c r="R55" i="1"/>
  <c r="Q55" i="1"/>
  <c r="P55" i="1"/>
  <c r="O55" i="1"/>
  <c r="N55" i="1"/>
  <c r="R54" i="1"/>
  <c r="Q54" i="1"/>
  <c r="P54" i="1"/>
  <c r="O54" i="1"/>
  <c r="N54" i="1"/>
  <c r="R53" i="1"/>
  <c r="Q53" i="1"/>
  <c r="P53" i="1"/>
  <c r="O53" i="1"/>
  <c r="N53" i="1"/>
  <c r="R52" i="1"/>
  <c r="Q52" i="1"/>
  <c r="P52" i="1"/>
  <c r="O52" i="1"/>
  <c r="N52" i="1"/>
  <c r="R51" i="1"/>
  <c r="Q51" i="1"/>
  <c r="P51" i="1"/>
  <c r="O51" i="1"/>
  <c r="N51" i="1"/>
  <c r="R50" i="1"/>
  <c r="Q50" i="1"/>
  <c r="P50" i="1"/>
  <c r="O50" i="1"/>
  <c r="N50" i="1"/>
  <c r="R49" i="1"/>
  <c r="Q49" i="1"/>
  <c r="P49" i="1"/>
  <c r="O49" i="1"/>
  <c r="N49" i="1"/>
  <c r="R48" i="1"/>
  <c r="Q48" i="1"/>
  <c r="P48" i="1"/>
  <c r="O48" i="1"/>
  <c r="N48" i="1"/>
  <c r="R47" i="1"/>
  <c r="Q47" i="1"/>
  <c r="P47" i="1"/>
  <c r="O47" i="1"/>
  <c r="N47" i="1"/>
  <c r="R46" i="1"/>
  <c r="Q46" i="1"/>
  <c r="P46" i="1"/>
  <c r="O46" i="1"/>
  <c r="N46" i="1"/>
  <c r="R45" i="1"/>
  <c r="Q45" i="1"/>
  <c r="P45" i="1"/>
  <c r="O45" i="1"/>
  <c r="N45" i="1"/>
  <c r="R44" i="1"/>
  <c r="Q44" i="1"/>
  <c r="P44" i="1"/>
  <c r="O44" i="1"/>
  <c r="N44" i="1"/>
  <c r="R43" i="1"/>
  <c r="Q43" i="1"/>
  <c r="P43" i="1"/>
  <c r="O43" i="1"/>
  <c r="N43" i="1"/>
  <c r="R42" i="1"/>
  <c r="Q42" i="1"/>
  <c r="P42" i="1"/>
  <c r="O42" i="1"/>
  <c r="N42" i="1"/>
  <c r="R41" i="1"/>
  <c r="Q41" i="1"/>
  <c r="P41" i="1"/>
  <c r="O41" i="1"/>
  <c r="N41" i="1"/>
  <c r="R40" i="1"/>
  <c r="Q40" i="1"/>
  <c r="P40" i="1"/>
  <c r="O40" i="1"/>
  <c r="N40" i="1"/>
  <c r="R39" i="1"/>
  <c r="Q39" i="1"/>
  <c r="P39" i="1"/>
  <c r="O39" i="1"/>
  <c r="N39" i="1"/>
  <c r="R38" i="1"/>
  <c r="Q38" i="1"/>
  <c r="P38" i="1"/>
  <c r="O38" i="1"/>
  <c r="N38" i="1"/>
  <c r="R37" i="1"/>
  <c r="Q37" i="1"/>
  <c r="P37" i="1"/>
  <c r="O37" i="1"/>
  <c r="N37" i="1"/>
  <c r="R36" i="1"/>
  <c r="Q36" i="1"/>
  <c r="P36" i="1"/>
  <c r="O36" i="1"/>
  <c r="N36" i="1"/>
  <c r="R35" i="1"/>
  <c r="Q35" i="1"/>
  <c r="P35" i="1"/>
  <c r="O35" i="1"/>
  <c r="N35" i="1"/>
  <c r="R34" i="1"/>
  <c r="Q34" i="1"/>
  <c r="P34" i="1"/>
  <c r="O34" i="1"/>
  <c r="N34" i="1"/>
  <c r="R33" i="1"/>
  <c r="Q33" i="1"/>
  <c r="P33" i="1"/>
  <c r="O33" i="1"/>
  <c r="N33" i="1"/>
  <c r="R32" i="1"/>
  <c r="Q32" i="1"/>
  <c r="P32" i="1"/>
  <c r="O32" i="1"/>
  <c r="N32" i="1"/>
  <c r="R31" i="1"/>
  <c r="Q31" i="1"/>
  <c r="P31" i="1"/>
  <c r="O31" i="1"/>
  <c r="N31" i="1"/>
  <c r="R30" i="1"/>
  <c r="Q30" i="1"/>
  <c r="P30" i="1"/>
  <c r="O30" i="1"/>
  <c r="N30" i="1"/>
  <c r="R29" i="1"/>
  <c r="Q29" i="1"/>
  <c r="P29" i="1"/>
  <c r="O29" i="1"/>
  <c r="N29" i="1"/>
  <c r="R28" i="1"/>
  <c r="Q28" i="1"/>
  <c r="P28" i="1"/>
  <c r="O28" i="1"/>
  <c r="N28" i="1"/>
  <c r="R27" i="1"/>
  <c r="Q27" i="1"/>
  <c r="P27" i="1"/>
  <c r="O27" i="1"/>
  <c r="N27" i="1"/>
  <c r="R26" i="1"/>
  <c r="Q26" i="1"/>
  <c r="P26" i="1"/>
  <c r="O26" i="1"/>
  <c r="N26" i="1"/>
  <c r="R25" i="1"/>
  <c r="Q25" i="1"/>
  <c r="P25" i="1"/>
  <c r="O25" i="1"/>
  <c r="N25" i="1"/>
  <c r="R24" i="1"/>
  <c r="Q24" i="1"/>
  <c r="P24" i="1"/>
  <c r="O24" i="1"/>
  <c r="N24" i="1"/>
  <c r="R23" i="1"/>
  <c r="Q23" i="1"/>
  <c r="P23" i="1"/>
  <c r="O23" i="1"/>
  <c r="N23" i="1"/>
  <c r="R22" i="1"/>
  <c r="Q22" i="1"/>
  <c r="P22" i="1"/>
  <c r="O22" i="1"/>
  <c r="N22" i="1"/>
  <c r="R21" i="1"/>
  <c r="Q21" i="1"/>
  <c r="P21" i="1"/>
  <c r="O21" i="1"/>
  <c r="N21" i="1"/>
  <c r="R20" i="1"/>
  <c r="Q20" i="1"/>
  <c r="P20" i="1"/>
  <c r="O20" i="1"/>
  <c r="N20" i="1"/>
  <c r="R19" i="1"/>
  <c r="Q19" i="1"/>
  <c r="P19" i="1"/>
  <c r="O19" i="1"/>
  <c r="N19" i="1"/>
  <c r="R18" i="1"/>
  <c r="Q18" i="1"/>
  <c r="P18" i="1"/>
  <c r="O18" i="1"/>
  <c r="N18" i="1"/>
  <c r="R17" i="1"/>
  <c r="Q17" i="1"/>
  <c r="P17" i="1"/>
  <c r="O17" i="1"/>
  <c r="N17" i="1"/>
  <c r="R16" i="1"/>
  <c r="Q16" i="1"/>
  <c r="P16" i="1"/>
  <c r="O16" i="1"/>
  <c r="N16" i="1"/>
  <c r="R15" i="1"/>
  <c r="Q15" i="1"/>
  <c r="P15" i="1"/>
  <c r="O15" i="1"/>
  <c r="N15" i="1"/>
  <c r="R14" i="1"/>
  <c r="Q14" i="1"/>
  <c r="P14" i="1"/>
  <c r="O14" i="1"/>
  <c r="N14" i="1"/>
  <c r="R13" i="1"/>
  <c r="Q13" i="1"/>
  <c r="P13" i="1"/>
  <c r="O13" i="1"/>
  <c r="N13" i="1"/>
  <c r="R12" i="1"/>
  <c r="X12" i="1" s="1"/>
  <c r="Q12" i="1"/>
  <c r="P12" i="1"/>
  <c r="O12" i="1"/>
  <c r="U12" i="1" s="1"/>
  <c r="N12" i="1"/>
  <c r="T12" i="1" s="1"/>
  <c r="R10" i="1"/>
  <c r="Q10" i="1"/>
  <c r="P10" i="1"/>
  <c r="O10" i="1"/>
  <c r="N10" i="1"/>
  <c r="Y12" i="1" l="1"/>
  <c r="J13" i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C8" i="2" l="1"/>
  <c r="C9" i="2" s="1"/>
  <c r="C6" i="2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D20" i="1" s="1"/>
  <c r="B19" i="1"/>
  <c r="D19" i="1" s="1"/>
  <c r="B18" i="1"/>
  <c r="D18" i="1" s="1"/>
  <c r="D17" i="1"/>
  <c r="B17" i="1"/>
  <c r="B16" i="1"/>
  <c r="D16" i="1" s="1"/>
  <c r="B15" i="1"/>
  <c r="D15" i="1" s="1"/>
  <c r="B14" i="1"/>
  <c r="D14" i="1" s="1"/>
  <c r="L13" i="1"/>
  <c r="B13" i="1"/>
  <c r="D13" i="1" s="1"/>
  <c r="B12" i="1"/>
  <c r="D12" i="1" s="1"/>
  <c r="S12" i="1" s="1"/>
  <c r="E16" i="1" l="1"/>
  <c r="S16" i="1"/>
  <c r="E17" i="1"/>
  <c r="S17" i="1"/>
  <c r="E18" i="1"/>
  <c r="S18" i="1"/>
  <c r="E13" i="1"/>
  <c r="S13" i="1"/>
  <c r="E19" i="1"/>
  <c r="S19" i="1"/>
  <c r="E15" i="1"/>
  <c r="S15" i="1"/>
  <c r="L14" i="1"/>
  <c r="X13" i="1"/>
  <c r="W13" i="1"/>
  <c r="V13" i="1"/>
  <c r="U13" i="1"/>
  <c r="T13" i="1"/>
  <c r="Y13" i="1" s="1"/>
  <c r="E20" i="1"/>
  <c r="S20" i="1"/>
  <c r="E14" i="1"/>
  <c r="S14" i="1"/>
  <c r="F12" i="1"/>
  <c r="I12" i="1" s="1"/>
  <c r="K12" i="1" s="1"/>
  <c r="K2" i="1"/>
  <c r="H3" i="1" s="1"/>
  <c r="D29" i="1" s="1"/>
  <c r="E12" i="1"/>
  <c r="D12" i="2"/>
  <c r="C16" i="2" s="1"/>
  <c r="D11" i="2"/>
  <c r="C15" i="2" s="1"/>
  <c r="D10" i="2"/>
  <c r="C14" i="2" s="1"/>
  <c r="E29" i="1" l="1"/>
  <c r="S29" i="1"/>
  <c r="L15" i="1"/>
  <c r="U14" i="1"/>
  <c r="X14" i="1"/>
  <c r="W14" i="1"/>
  <c r="T14" i="1"/>
  <c r="V14" i="1"/>
  <c r="D30" i="1"/>
  <c r="D26" i="1"/>
  <c r="D27" i="1"/>
  <c r="G12" i="1"/>
  <c r="F13" i="1"/>
  <c r="I13" i="1" s="1"/>
  <c r="K13" i="1" s="1"/>
  <c r="H12" i="1"/>
  <c r="D24" i="1"/>
  <c r="D25" i="1"/>
  <c r="D28" i="1"/>
  <c r="D23" i="1"/>
  <c r="D22" i="1"/>
  <c r="D21" i="1"/>
  <c r="S21" i="1" s="1"/>
  <c r="E30" i="1" l="1"/>
  <c r="S30" i="1"/>
  <c r="Y14" i="1"/>
  <c r="E24" i="1"/>
  <c r="S24" i="1"/>
  <c r="E28" i="1"/>
  <c r="S28" i="1"/>
  <c r="E25" i="1"/>
  <c r="S25" i="1"/>
  <c r="L16" i="1"/>
  <c r="V15" i="1"/>
  <c r="W15" i="1"/>
  <c r="U15" i="1"/>
  <c r="T15" i="1"/>
  <c r="X15" i="1"/>
  <c r="E22" i="1"/>
  <c r="S22" i="1"/>
  <c r="E27" i="1"/>
  <c r="S27" i="1"/>
  <c r="E23" i="1"/>
  <c r="S23" i="1"/>
  <c r="E26" i="1"/>
  <c r="S26" i="1"/>
  <c r="H13" i="1"/>
  <c r="G13" i="1"/>
  <c r="F14" i="1"/>
  <c r="I14" i="1" s="1"/>
  <c r="K14" i="1" s="1"/>
  <c r="E21" i="1"/>
  <c r="K3" i="1"/>
  <c r="H4" i="1" s="1"/>
  <c r="Y15" i="1" l="1"/>
  <c r="L17" i="1"/>
  <c r="X16" i="1"/>
  <c r="W16" i="1"/>
  <c r="V16" i="1"/>
  <c r="U16" i="1"/>
  <c r="T16" i="1"/>
  <c r="Y16" i="1" s="1"/>
  <c r="D33" i="1"/>
  <c r="D36" i="1"/>
  <c r="D39" i="1"/>
  <c r="D31" i="1"/>
  <c r="S31" i="1" s="1"/>
  <c r="D38" i="1"/>
  <c r="D34" i="1"/>
  <c r="D37" i="1"/>
  <c r="D35" i="1"/>
  <c r="D32" i="1"/>
  <c r="D40" i="1"/>
  <c r="H14" i="1"/>
  <c r="G14" i="1"/>
  <c r="F15" i="1"/>
  <c r="I15" i="1" s="1"/>
  <c r="K15" i="1" s="1"/>
  <c r="E33" i="1" l="1"/>
  <c r="S33" i="1"/>
  <c r="E37" i="1"/>
  <c r="S37" i="1"/>
  <c r="E35" i="1"/>
  <c r="S35" i="1"/>
  <c r="E34" i="1"/>
  <c r="S34" i="1"/>
  <c r="E32" i="1"/>
  <c r="S32" i="1"/>
  <c r="E39" i="1"/>
  <c r="S39" i="1"/>
  <c r="L18" i="1"/>
  <c r="T17" i="1"/>
  <c r="V17" i="1"/>
  <c r="X17" i="1"/>
  <c r="W17" i="1"/>
  <c r="U17" i="1"/>
  <c r="E38" i="1"/>
  <c r="S38" i="1"/>
  <c r="E40" i="1"/>
  <c r="S40" i="1"/>
  <c r="E36" i="1"/>
  <c r="S36" i="1"/>
  <c r="K4" i="1"/>
  <c r="H5" i="1" s="1"/>
  <c r="E31" i="1"/>
  <c r="H15" i="1"/>
  <c r="G15" i="1"/>
  <c r="F16" i="1"/>
  <c r="I16" i="1" s="1"/>
  <c r="K16" i="1" s="1"/>
  <c r="Y17" i="1" l="1"/>
  <c r="L19" i="1"/>
  <c r="W18" i="1"/>
  <c r="X18" i="1"/>
  <c r="V18" i="1"/>
  <c r="U18" i="1"/>
  <c r="T18" i="1"/>
  <c r="Y18" i="1" s="1"/>
  <c r="H16" i="1"/>
  <c r="G16" i="1"/>
  <c r="F17" i="1"/>
  <c r="I17" i="1" s="1"/>
  <c r="K17" i="1" s="1"/>
  <c r="D49" i="1"/>
  <c r="D41" i="1"/>
  <c r="S41" i="1" s="1"/>
  <c r="D47" i="1"/>
  <c r="D42" i="1"/>
  <c r="D50" i="1"/>
  <c r="D46" i="1"/>
  <c r="D45" i="1"/>
  <c r="D44" i="1"/>
  <c r="D48" i="1"/>
  <c r="D43" i="1"/>
  <c r="E49" i="1" l="1"/>
  <c r="S49" i="1"/>
  <c r="E46" i="1"/>
  <c r="S46" i="1"/>
  <c r="E42" i="1"/>
  <c r="S42" i="1"/>
  <c r="E44" i="1"/>
  <c r="S44" i="1"/>
  <c r="L20" i="1"/>
  <c r="T19" i="1"/>
  <c r="X19" i="1"/>
  <c r="W19" i="1"/>
  <c r="V19" i="1"/>
  <c r="U19" i="1"/>
  <c r="E50" i="1"/>
  <c r="S50" i="1"/>
  <c r="E47" i="1"/>
  <c r="S47" i="1"/>
  <c r="E43" i="1"/>
  <c r="S43" i="1"/>
  <c r="E48" i="1"/>
  <c r="S48" i="1"/>
  <c r="E45" i="1"/>
  <c r="S45" i="1"/>
  <c r="E41" i="1"/>
  <c r="K5" i="1"/>
  <c r="H6" i="1" s="1"/>
  <c r="F18" i="1"/>
  <c r="I18" i="1" s="1"/>
  <c r="K18" i="1" s="1"/>
  <c r="H17" i="1"/>
  <c r="G17" i="1"/>
  <c r="Y19" i="1" l="1"/>
  <c r="L21" i="1"/>
  <c r="U20" i="1"/>
  <c r="T20" i="1"/>
  <c r="W20" i="1"/>
  <c r="V20" i="1"/>
  <c r="X20" i="1"/>
  <c r="D55" i="1"/>
  <c r="D54" i="1"/>
  <c r="D59" i="1"/>
  <c r="D58" i="1"/>
  <c r="D57" i="1"/>
  <c r="D53" i="1"/>
  <c r="D60" i="1"/>
  <c r="D52" i="1"/>
  <c r="D51" i="1"/>
  <c r="S51" i="1" s="1"/>
  <c r="D56" i="1"/>
  <c r="F19" i="1"/>
  <c r="I19" i="1" s="1"/>
  <c r="K19" i="1" s="1"/>
  <c r="H18" i="1"/>
  <c r="G18" i="1"/>
  <c r="E53" i="1" l="1"/>
  <c r="S53" i="1"/>
  <c r="E57" i="1"/>
  <c r="S57" i="1"/>
  <c r="Y20" i="1"/>
  <c r="E60" i="1"/>
  <c r="S60" i="1"/>
  <c r="E58" i="1"/>
  <c r="S58" i="1"/>
  <c r="E55" i="1"/>
  <c r="S55" i="1"/>
  <c r="E59" i="1"/>
  <c r="S59" i="1"/>
  <c r="L22" i="1"/>
  <c r="X21" i="1"/>
  <c r="W21" i="1"/>
  <c r="V21" i="1"/>
  <c r="U21" i="1"/>
  <c r="T21" i="1"/>
  <c r="E52" i="1"/>
  <c r="S52" i="1"/>
  <c r="E56" i="1"/>
  <c r="S56" i="1"/>
  <c r="E54" i="1"/>
  <c r="S54" i="1"/>
  <c r="G19" i="1"/>
  <c r="F20" i="1"/>
  <c r="I20" i="1" s="1"/>
  <c r="K20" i="1" s="1"/>
  <c r="H19" i="1"/>
  <c r="E51" i="1"/>
  <c r="K6" i="1"/>
  <c r="H7" i="1" s="1"/>
  <c r="L23" i="1" l="1"/>
  <c r="X22" i="1"/>
  <c r="W22" i="1"/>
  <c r="T22" i="1"/>
  <c r="V22" i="1"/>
  <c r="U22" i="1"/>
  <c r="Y21" i="1"/>
  <c r="D63" i="1"/>
  <c r="D67" i="1"/>
  <c r="D65" i="1"/>
  <c r="D62" i="1"/>
  <c r="D66" i="1"/>
  <c r="D64" i="1"/>
  <c r="D70" i="1"/>
  <c r="D61" i="1"/>
  <c r="S61" i="1" s="1"/>
  <c r="D69" i="1"/>
  <c r="D68" i="1"/>
  <c r="H20" i="1"/>
  <c r="G20" i="1"/>
  <c r="F21" i="1"/>
  <c r="I21" i="1" s="1"/>
  <c r="K21" i="1" s="1"/>
  <c r="E70" i="1" l="1"/>
  <c r="S70" i="1"/>
  <c r="E64" i="1"/>
  <c r="S64" i="1"/>
  <c r="E66" i="1"/>
  <c r="S66" i="1"/>
  <c r="Y22" i="1"/>
  <c r="E69" i="1"/>
  <c r="S69" i="1"/>
  <c r="E62" i="1"/>
  <c r="S62" i="1"/>
  <c r="E63" i="1"/>
  <c r="S63" i="1"/>
  <c r="E65" i="1"/>
  <c r="S65" i="1"/>
  <c r="E68" i="1"/>
  <c r="S68" i="1"/>
  <c r="E67" i="1"/>
  <c r="S67" i="1"/>
  <c r="L24" i="1"/>
  <c r="V23" i="1"/>
  <c r="W23" i="1"/>
  <c r="U23" i="1"/>
  <c r="X23" i="1"/>
  <c r="T23" i="1"/>
  <c r="H21" i="1"/>
  <c r="G21" i="1"/>
  <c r="F22" i="1"/>
  <c r="I22" i="1" s="1"/>
  <c r="K22" i="1" s="1"/>
  <c r="E61" i="1"/>
  <c r="K7" i="1"/>
  <c r="L25" i="1" l="1"/>
  <c r="X24" i="1"/>
  <c r="W24" i="1"/>
  <c r="V24" i="1"/>
  <c r="U24" i="1"/>
  <c r="T24" i="1"/>
  <c r="Y23" i="1"/>
  <c r="H22" i="1"/>
  <c r="G22" i="1"/>
  <c r="F23" i="1"/>
  <c r="I23" i="1" s="1"/>
  <c r="K23" i="1" s="1"/>
  <c r="Y24" i="1" l="1"/>
  <c r="L26" i="1"/>
  <c r="T25" i="1"/>
  <c r="V25" i="1"/>
  <c r="X25" i="1"/>
  <c r="W25" i="1"/>
  <c r="U25" i="1"/>
  <c r="H23" i="1"/>
  <c r="G23" i="1"/>
  <c r="F24" i="1"/>
  <c r="I24" i="1" s="1"/>
  <c r="K24" i="1" s="1"/>
  <c r="Y25" i="1" l="1"/>
  <c r="L27" i="1"/>
  <c r="W26" i="1"/>
  <c r="V26" i="1"/>
  <c r="X26" i="1"/>
  <c r="U26" i="1"/>
  <c r="T26" i="1"/>
  <c r="Y26" i="1" s="1"/>
  <c r="H24" i="1"/>
  <c r="G24" i="1"/>
  <c r="F25" i="1"/>
  <c r="I25" i="1" s="1"/>
  <c r="K25" i="1" s="1"/>
  <c r="L28" i="1" l="1"/>
  <c r="T27" i="1"/>
  <c r="X27" i="1"/>
  <c r="W27" i="1"/>
  <c r="V27" i="1"/>
  <c r="U27" i="1"/>
  <c r="F26" i="1"/>
  <c r="I26" i="1" s="1"/>
  <c r="K26" i="1" s="1"/>
  <c r="H25" i="1"/>
  <c r="G25" i="1"/>
  <c r="Y27" i="1" l="1"/>
  <c r="L29" i="1"/>
  <c r="U28" i="1"/>
  <c r="T28" i="1"/>
  <c r="Y28" i="1" s="1"/>
  <c r="V28" i="1"/>
  <c r="X28" i="1"/>
  <c r="W28" i="1"/>
  <c r="F27" i="1"/>
  <c r="I27" i="1" s="1"/>
  <c r="K27" i="1" s="1"/>
  <c r="H26" i="1"/>
  <c r="G26" i="1"/>
  <c r="L30" i="1" l="1"/>
  <c r="X29" i="1"/>
  <c r="W29" i="1"/>
  <c r="V29" i="1"/>
  <c r="U29" i="1"/>
  <c r="T29" i="1"/>
  <c r="G27" i="1"/>
  <c r="F28" i="1"/>
  <c r="I28" i="1" s="1"/>
  <c r="K28" i="1" s="1"/>
  <c r="H27" i="1"/>
  <c r="Y29" i="1" l="1"/>
  <c r="L31" i="1"/>
  <c r="T30" i="1"/>
  <c r="U30" i="1"/>
  <c r="X30" i="1"/>
  <c r="W30" i="1"/>
  <c r="V30" i="1"/>
  <c r="H28" i="1"/>
  <c r="G28" i="1"/>
  <c r="F29" i="1"/>
  <c r="I29" i="1" s="1"/>
  <c r="K29" i="1" s="1"/>
  <c r="Y30" i="1" l="1"/>
  <c r="L32" i="1"/>
  <c r="V31" i="1"/>
  <c r="U31" i="1"/>
  <c r="T31" i="1"/>
  <c r="X31" i="1"/>
  <c r="W31" i="1"/>
  <c r="H29" i="1"/>
  <c r="G29" i="1"/>
  <c r="F30" i="1"/>
  <c r="I30" i="1" s="1"/>
  <c r="K30" i="1" s="1"/>
  <c r="L33" i="1" l="1"/>
  <c r="X32" i="1"/>
  <c r="W32" i="1"/>
  <c r="V32" i="1"/>
  <c r="U32" i="1"/>
  <c r="T32" i="1"/>
  <c r="Y32" i="1" s="1"/>
  <c r="Y31" i="1"/>
  <c r="H30" i="1"/>
  <c r="G30" i="1"/>
  <c r="F31" i="1"/>
  <c r="I31" i="1" s="1"/>
  <c r="K31" i="1" s="1"/>
  <c r="L34" i="1" l="1"/>
  <c r="T33" i="1"/>
  <c r="V33" i="1"/>
  <c r="U33" i="1"/>
  <c r="X33" i="1"/>
  <c r="W33" i="1"/>
  <c r="H31" i="1"/>
  <c r="G31" i="1"/>
  <c r="F32" i="1"/>
  <c r="I32" i="1" s="1"/>
  <c r="K32" i="1" s="1"/>
  <c r="Y33" i="1" l="1"/>
  <c r="L35" i="1"/>
  <c r="W34" i="1"/>
  <c r="V34" i="1"/>
  <c r="U34" i="1"/>
  <c r="T34" i="1"/>
  <c r="X34" i="1"/>
  <c r="H32" i="1"/>
  <c r="G32" i="1"/>
  <c r="F33" i="1"/>
  <c r="I33" i="1" s="1"/>
  <c r="K33" i="1" s="1"/>
  <c r="L36" i="1" l="1"/>
  <c r="T35" i="1"/>
  <c r="X35" i="1"/>
  <c r="W35" i="1"/>
  <c r="V35" i="1"/>
  <c r="U35" i="1"/>
  <c r="Y34" i="1"/>
  <c r="F34" i="1"/>
  <c r="I34" i="1" s="1"/>
  <c r="K34" i="1" s="1"/>
  <c r="H33" i="1"/>
  <c r="G33" i="1"/>
  <c r="Y35" i="1" l="1"/>
  <c r="L37" i="1"/>
  <c r="U36" i="1"/>
  <c r="T36" i="1"/>
  <c r="V36" i="1"/>
  <c r="X36" i="1"/>
  <c r="W36" i="1"/>
  <c r="F35" i="1"/>
  <c r="I35" i="1" s="1"/>
  <c r="K35" i="1" s="1"/>
  <c r="H34" i="1"/>
  <c r="G34" i="1"/>
  <c r="L38" i="1" l="1"/>
  <c r="X37" i="1"/>
  <c r="W37" i="1"/>
  <c r="V37" i="1"/>
  <c r="U37" i="1"/>
  <c r="T37" i="1"/>
  <c r="Y37" i="1" s="1"/>
  <c r="Y36" i="1"/>
  <c r="G35" i="1"/>
  <c r="F36" i="1"/>
  <c r="I36" i="1" s="1"/>
  <c r="K36" i="1" s="1"/>
  <c r="H35" i="1"/>
  <c r="L39" i="1" l="1"/>
  <c r="T38" i="1"/>
  <c r="X38" i="1"/>
  <c r="W38" i="1"/>
  <c r="U38" i="1"/>
  <c r="V38" i="1"/>
  <c r="H36" i="1"/>
  <c r="G36" i="1"/>
  <c r="F37" i="1"/>
  <c r="I37" i="1" s="1"/>
  <c r="K37" i="1" s="1"/>
  <c r="Y38" i="1" l="1"/>
  <c r="L40" i="1"/>
  <c r="V39" i="1"/>
  <c r="U39" i="1"/>
  <c r="W39" i="1"/>
  <c r="T39" i="1"/>
  <c r="X39" i="1"/>
  <c r="H37" i="1"/>
  <c r="G37" i="1"/>
  <c r="F38" i="1"/>
  <c r="I38" i="1" s="1"/>
  <c r="K38" i="1" s="1"/>
  <c r="Y39" i="1" l="1"/>
  <c r="L41" i="1"/>
  <c r="X40" i="1"/>
  <c r="W40" i="1"/>
  <c r="V40" i="1"/>
  <c r="U40" i="1"/>
  <c r="T40" i="1"/>
  <c r="Y40" i="1" s="1"/>
  <c r="H38" i="1"/>
  <c r="G38" i="1"/>
  <c r="F39" i="1"/>
  <c r="I39" i="1" s="1"/>
  <c r="K39" i="1" s="1"/>
  <c r="L42" i="1" l="1"/>
  <c r="T41" i="1"/>
  <c r="V41" i="1"/>
  <c r="X41" i="1"/>
  <c r="W41" i="1"/>
  <c r="U41" i="1"/>
  <c r="H39" i="1"/>
  <c r="G39" i="1"/>
  <c r="F40" i="1"/>
  <c r="I40" i="1" s="1"/>
  <c r="K40" i="1" s="1"/>
  <c r="Y41" i="1" l="1"/>
  <c r="L43" i="1"/>
  <c r="W42" i="1"/>
  <c r="V42" i="1"/>
  <c r="U42" i="1"/>
  <c r="T42" i="1"/>
  <c r="X42" i="1"/>
  <c r="H40" i="1"/>
  <c r="G40" i="1"/>
  <c r="F41" i="1"/>
  <c r="I41" i="1" s="1"/>
  <c r="K41" i="1" s="1"/>
  <c r="L44" i="1" l="1"/>
  <c r="T43" i="1"/>
  <c r="X43" i="1"/>
  <c r="W43" i="1"/>
  <c r="V43" i="1"/>
  <c r="U43" i="1"/>
  <c r="Y42" i="1"/>
  <c r="F42" i="1"/>
  <c r="I42" i="1" s="1"/>
  <c r="K42" i="1" s="1"/>
  <c r="H41" i="1"/>
  <c r="G41" i="1"/>
  <c r="Y43" i="1" l="1"/>
  <c r="L45" i="1"/>
  <c r="U44" i="1"/>
  <c r="T44" i="1"/>
  <c r="V44" i="1"/>
  <c r="X44" i="1"/>
  <c r="W44" i="1"/>
  <c r="F43" i="1"/>
  <c r="I43" i="1" s="1"/>
  <c r="K43" i="1" s="1"/>
  <c r="H42" i="1"/>
  <c r="G42" i="1"/>
  <c r="L46" i="1" l="1"/>
  <c r="X45" i="1"/>
  <c r="W45" i="1"/>
  <c r="V45" i="1"/>
  <c r="U45" i="1"/>
  <c r="T45" i="1"/>
  <c r="Y45" i="1" s="1"/>
  <c r="Y44" i="1"/>
  <c r="G43" i="1"/>
  <c r="F44" i="1"/>
  <c r="I44" i="1" s="1"/>
  <c r="K44" i="1" s="1"/>
  <c r="H43" i="1"/>
  <c r="L47" i="1" l="1"/>
  <c r="T46" i="1"/>
  <c r="U46" i="1"/>
  <c r="X46" i="1"/>
  <c r="W46" i="1"/>
  <c r="V46" i="1"/>
  <c r="H44" i="1"/>
  <c r="G44" i="1"/>
  <c r="F45" i="1"/>
  <c r="I45" i="1" s="1"/>
  <c r="K45" i="1" s="1"/>
  <c r="Y46" i="1" l="1"/>
  <c r="L48" i="1"/>
  <c r="V47" i="1"/>
  <c r="U47" i="1"/>
  <c r="T47" i="1"/>
  <c r="X47" i="1"/>
  <c r="W47" i="1"/>
  <c r="H45" i="1"/>
  <c r="G45" i="1"/>
  <c r="F46" i="1"/>
  <c r="I46" i="1" s="1"/>
  <c r="K46" i="1" s="1"/>
  <c r="L49" i="1" l="1"/>
  <c r="X48" i="1"/>
  <c r="W48" i="1"/>
  <c r="V48" i="1"/>
  <c r="U48" i="1"/>
  <c r="T48" i="1"/>
  <c r="Y48" i="1" s="1"/>
  <c r="Y47" i="1"/>
  <c r="H46" i="1"/>
  <c r="G46" i="1"/>
  <c r="F47" i="1"/>
  <c r="I47" i="1" s="1"/>
  <c r="K47" i="1" s="1"/>
  <c r="L50" i="1" l="1"/>
  <c r="T49" i="1"/>
  <c r="V49" i="1"/>
  <c r="X49" i="1"/>
  <c r="W49" i="1"/>
  <c r="U49" i="1"/>
  <c r="H47" i="1"/>
  <c r="G47" i="1"/>
  <c r="F48" i="1"/>
  <c r="I48" i="1" s="1"/>
  <c r="K48" i="1" s="1"/>
  <c r="Y49" i="1" l="1"/>
  <c r="L51" i="1"/>
  <c r="W50" i="1"/>
  <c r="V50" i="1"/>
  <c r="U50" i="1"/>
  <c r="T50" i="1"/>
  <c r="X50" i="1"/>
  <c r="H48" i="1"/>
  <c r="G48" i="1"/>
  <c r="F49" i="1"/>
  <c r="I49" i="1" s="1"/>
  <c r="K49" i="1" s="1"/>
  <c r="L52" i="1" l="1"/>
  <c r="X51" i="1"/>
  <c r="W51" i="1"/>
  <c r="V51" i="1"/>
  <c r="U51" i="1"/>
  <c r="T51" i="1"/>
  <c r="Y51" i="1" s="1"/>
  <c r="Y50" i="1"/>
  <c r="F50" i="1"/>
  <c r="I50" i="1" s="1"/>
  <c r="K50" i="1" s="1"/>
  <c r="H49" i="1"/>
  <c r="G49" i="1"/>
  <c r="L53" i="1" l="1"/>
  <c r="U52" i="1"/>
  <c r="T52" i="1"/>
  <c r="W52" i="1"/>
  <c r="V52" i="1"/>
  <c r="X52" i="1"/>
  <c r="F51" i="1"/>
  <c r="I51" i="1" s="1"/>
  <c r="K51" i="1" s="1"/>
  <c r="H50" i="1"/>
  <c r="G50" i="1"/>
  <c r="Y52" i="1" l="1"/>
  <c r="L54" i="1"/>
  <c r="X53" i="1"/>
  <c r="W53" i="1"/>
  <c r="V53" i="1"/>
  <c r="U53" i="1"/>
  <c r="T53" i="1"/>
  <c r="Y53" i="1" s="1"/>
  <c r="G51" i="1"/>
  <c r="F52" i="1"/>
  <c r="I52" i="1" s="1"/>
  <c r="K52" i="1" s="1"/>
  <c r="H51" i="1"/>
  <c r="L55" i="1" l="1"/>
  <c r="U54" i="1"/>
  <c r="X54" i="1"/>
  <c r="W54" i="1"/>
  <c r="V54" i="1"/>
  <c r="T54" i="1"/>
  <c r="Y54" i="1" s="1"/>
  <c r="H52" i="1"/>
  <c r="G52" i="1"/>
  <c r="F53" i="1"/>
  <c r="I53" i="1" s="1"/>
  <c r="K53" i="1" s="1"/>
  <c r="L56" i="1" l="1"/>
  <c r="V55" i="1"/>
  <c r="W55" i="1"/>
  <c r="U55" i="1"/>
  <c r="T55" i="1"/>
  <c r="X55" i="1"/>
  <c r="H53" i="1"/>
  <c r="G53" i="1"/>
  <c r="F54" i="1"/>
  <c r="I54" i="1" s="1"/>
  <c r="K54" i="1" s="1"/>
  <c r="Y55" i="1" l="1"/>
  <c r="L57" i="1"/>
  <c r="X56" i="1"/>
  <c r="W56" i="1"/>
  <c r="V56" i="1"/>
  <c r="U56" i="1"/>
  <c r="T56" i="1"/>
  <c r="H54" i="1"/>
  <c r="G54" i="1"/>
  <c r="F55" i="1"/>
  <c r="I55" i="1" s="1"/>
  <c r="K55" i="1" s="1"/>
  <c r="L58" i="1" l="1"/>
  <c r="T57" i="1"/>
  <c r="V57" i="1"/>
  <c r="U57" i="1"/>
  <c r="X57" i="1"/>
  <c r="W57" i="1"/>
  <c r="Y56" i="1"/>
  <c r="H55" i="1"/>
  <c r="G55" i="1"/>
  <c r="F56" i="1"/>
  <c r="I56" i="1" s="1"/>
  <c r="K56" i="1" s="1"/>
  <c r="Y57" i="1" l="1"/>
  <c r="L59" i="1"/>
  <c r="W58" i="1"/>
  <c r="V58" i="1"/>
  <c r="U58" i="1"/>
  <c r="T58" i="1"/>
  <c r="X58" i="1"/>
  <c r="H56" i="1"/>
  <c r="G56" i="1"/>
  <c r="F57" i="1"/>
  <c r="I57" i="1" s="1"/>
  <c r="K57" i="1" s="1"/>
  <c r="L60" i="1" l="1"/>
  <c r="X59" i="1"/>
  <c r="W59" i="1"/>
  <c r="V59" i="1"/>
  <c r="U59" i="1"/>
  <c r="T59" i="1"/>
  <c r="Y59" i="1" s="1"/>
  <c r="Y58" i="1"/>
  <c r="F58" i="1"/>
  <c r="I58" i="1" s="1"/>
  <c r="K58" i="1" s="1"/>
  <c r="H57" i="1"/>
  <c r="G57" i="1"/>
  <c r="L61" i="1" l="1"/>
  <c r="U60" i="1"/>
  <c r="T60" i="1"/>
  <c r="W60" i="1"/>
  <c r="V60" i="1"/>
  <c r="X60" i="1"/>
  <c r="F59" i="1"/>
  <c r="I59" i="1" s="1"/>
  <c r="K59" i="1" s="1"/>
  <c r="H58" i="1"/>
  <c r="G58" i="1"/>
  <c r="Y60" i="1" l="1"/>
  <c r="L62" i="1"/>
  <c r="X61" i="1"/>
  <c r="W61" i="1"/>
  <c r="V61" i="1"/>
  <c r="U61" i="1"/>
  <c r="T61" i="1"/>
  <c r="Y61" i="1" s="1"/>
  <c r="G59" i="1"/>
  <c r="F60" i="1"/>
  <c r="I60" i="1" s="1"/>
  <c r="K60" i="1" s="1"/>
  <c r="H59" i="1"/>
  <c r="L63" i="1" l="1"/>
  <c r="U62" i="1"/>
  <c r="X62" i="1"/>
  <c r="W62" i="1"/>
  <c r="V62" i="1"/>
  <c r="T62" i="1"/>
  <c r="Y62" i="1" s="1"/>
  <c r="H60" i="1"/>
  <c r="G60" i="1"/>
  <c r="F61" i="1"/>
  <c r="I61" i="1" s="1"/>
  <c r="K61" i="1" s="1"/>
  <c r="L64" i="1" l="1"/>
  <c r="V63" i="1"/>
  <c r="U63" i="1"/>
  <c r="W63" i="1"/>
  <c r="T63" i="1"/>
  <c r="Y63" i="1" s="1"/>
  <c r="X63" i="1"/>
  <c r="H61" i="1"/>
  <c r="G61" i="1"/>
  <c r="F62" i="1"/>
  <c r="I62" i="1" s="1"/>
  <c r="K62" i="1" s="1"/>
  <c r="L65" i="1" l="1"/>
  <c r="X64" i="1"/>
  <c r="W64" i="1"/>
  <c r="V64" i="1"/>
  <c r="U64" i="1"/>
  <c r="T64" i="1"/>
  <c r="Y64" i="1" s="1"/>
  <c r="H62" i="1"/>
  <c r="G62" i="1"/>
  <c r="F63" i="1"/>
  <c r="I63" i="1" s="1"/>
  <c r="K63" i="1" s="1"/>
  <c r="L66" i="1" l="1"/>
  <c r="T65" i="1"/>
  <c r="V65" i="1"/>
  <c r="X65" i="1"/>
  <c r="U65" i="1"/>
  <c r="W65" i="1"/>
  <c r="H63" i="1"/>
  <c r="G63" i="1"/>
  <c r="F64" i="1"/>
  <c r="I64" i="1" s="1"/>
  <c r="K64" i="1" s="1"/>
  <c r="Y65" i="1" l="1"/>
  <c r="L67" i="1"/>
  <c r="W66" i="1"/>
  <c r="X66" i="1"/>
  <c r="V66" i="1"/>
  <c r="U66" i="1"/>
  <c r="T66" i="1"/>
  <c r="Y66" i="1" s="1"/>
  <c r="H64" i="1"/>
  <c r="G64" i="1"/>
  <c r="F65" i="1"/>
  <c r="I65" i="1" s="1"/>
  <c r="K65" i="1" s="1"/>
  <c r="L68" i="1" l="1"/>
  <c r="T67" i="1"/>
  <c r="X67" i="1"/>
  <c r="W67" i="1"/>
  <c r="V67" i="1"/>
  <c r="U67" i="1"/>
  <c r="F66" i="1"/>
  <c r="I66" i="1" s="1"/>
  <c r="K66" i="1" s="1"/>
  <c r="H65" i="1"/>
  <c r="G65" i="1"/>
  <c r="Y67" i="1" l="1"/>
  <c r="L69" i="1"/>
  <c r="U68" i="1"/>
  <c r="T68" i="1"/>
  <c r="V68" i="1"/>
  <c r="X68" i="1"/>
  <c r="W68" i="1"/>
  <c r="F67" i="1"/>
  <c r="I67" i="1" s="1"/>
  <c r="K67" i="1" s="1"/>
  <c r="H66" i="1"/>
  <c r="G66" i="1"/>
  <c r="L70" i="1" l="1"/>
  <c r="X69" i="1"/>
  <c r="W69" i="1"/>
  <c r="V69" i="1"/>
  <c r="U69" i="1"/>
  <c r="T69" i="1"/>
  <c r="Y69" i="1" s="1"/>
  <c r="Y68" i="1"/>
  <c r="G67" i="1"/>
  <c r="F68" i="1"/>
  <c r="I68" i="1" s="1"/>
  <c r="K68" i="1" s="1"/>
  <c r="H67" i="1"/>
  <c r="U70" i="1" l="1"/>
  <c r="X70" i="1"/>
  <c r="W70" i="1"/>
  <c r="V70" i="1"/>
  <c r="T70" i="1"/>
  <c r="Y70" i="1" s="1"/>
  <c r="H68" i="1"/>
  <c r="G68" i="1"/>
  <c r="F69" i="1"/>
  <c r="I69" i="1" s="1"/>
  <c r="K69" i="1" s="1"/>
  <c r="H69" i="1" l="1"/>
  <c r="G69" i="1"/>
  <c r="F70" i="1"/>
  <c r="I70" i="1" s="1"/>
  <c r="K70" i="1" s="1"/>
  <c r="H70" i="1" l="1"/>
  <c r="G70" i="1"/>
  <c r="I2" i="1" l="1"/>
  <c r="I3" i="1"/>
  <c r="J3" i="1" s="1"/>
  <c r="I4" i="1"/>
  <c r="J4" i="1" s="1"/>
  <c r="I5" i="1" l="1"/>
  <c r="J5" i="1" s="1"/>
  <c r="J2" i="1"/>
  <c r="I6" i="1" l="1"/>
  <c r="J6" i="1" s="1"/>
  <c r="I7" i="1" l="1"/>
  <c r="J7" i="1" s="1"/>
  <c r="I8" i="1" l="1"/>
</calcChain>
</file>

<file path=xl/sharedStrings.xml><?xml version="1.0" encoding="utf-8"?>
<sst xmlns="http://schemas.openxmlformats.org/spreadsheetml/2006/main" count="50" uniqueCount="44">
  <si>
    <t>等级下限</t>
  </si>
  <si>
    <t>等级上限</t>
  </si>
  <si>
    <t>指数</t>
  </si>
  <si>
    <t>乘数</t>
  </si>
  <si>
    <t>加数</t>
  </si>
  <si>
    <t>用时day</t>
  </si>
  <si>
    <t>平均每天</t>
  </si>
  <si>
    <t>合计</t>
  </si>
  <si>
    <t>效率倍数</t>
  </si>
  <si>
    <t>分段辅助列</t>
  </si>
  <si>
    <t>等级</t>
  </si>
  <si>
    <t>时间S</t>
  </si>
  <si>
    <t>时间Day</t>
  </si>
  <si>
    <t>累计S</t>
  </si>
  <si>
    <t>累计Day</t>
  </si>
  <si>
    <t>累积min</t>
  </si>
  <si>
    <t>基础经验效率</t>
  </si>
  <si>
    <t>移动速度min秒</t>
  </si>
  <si>
    <t>移动速度max秒</t>
  </si>
  <si>
    <t>每天游戏时间h</t>
  </si>
  <si>
    <t>可以走通</t>
  </si>
  <si>
    <t>最远距离米</t>
  </si>
  <si>
    <t>城间距（分钟）</t>
  </si>
  <si>
    <t>城间距（米）</t>
  </si>
  <si>
    <t>城镇数量</t>
  </si>
  <si>
    <t>城镇占比</t>
  </si>
  <si>
    <t>城堡占比</t>
  </si>
  <si>
    <t>村镇占比</t>
  </si>
  <si>
    <t>假设种族数</t>
  </si>
  <si>
    <t>每族城镇</t>
  </si>
  <si>
    <t>每族城堡</t>
  </si>
  <si>
    <t>每族村镇</t>
  </si>
  <si>
    <t>击杀怪物耗时s</t>
    <phoneticPr fontId="4" type="noConversion"/>
  </si>
  <si>
    <t>击杀怪物数量</t>
    <phoneticPr fontId="4" type="noConversion"/>
  </si>
  <si>
    <t>击杀怪物经验值</t>
    <phoneticPr fontId="4" type="noConversion"/>
  </si>
  <si>
    <t>所需经验</t>
    <phoneticPr fontId="4" type="noConversion"/>
  </si>
  <si>
    <t>对话&amp;送货</t>
    <phoneticPr fontId="4" type="noConversion"/>
  </si>
  <si>
    <t>杀怪（或收集道具）</t>
    <phoneticPr fontId="4" type="noConversion"/>
  </si>
  <si>
    <t>杀BOSS怪</t>
    <phoneticPr fontId="4" type="noConversion"/>
  </si>
  <si>
    <t>副本杀怪</t>
    <phoneticPr fontId="4" type="noConversion"/>
  </si>
  <si>
    <t>副本杀BOSS</t>
    <phoneticPr fontId="4" type="noConversion"/>
  </si>
  <si>
    <t>剩余时间</t>
    <phoneticPr fontId="4" type="noConversion"/>
  </si>
  <si>
    <t>实际经验值</t>
    <phoneticPr fontId="4" type="noConversion"/>
  </si>
  <si>
    <t>任务时间占比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</si>
</sst>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_ "/>
  </numFmts>
  <fonts count="8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Font="1" applyFill="1" applyAlignme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0" fillId="0" borderId="0" xfId="0" applyAlignment="1"/>
    <xf numFmtId="0" fontId="7" fillId="2" borderId="0" xfId="0" applyFont="1" applyFill="1" applyAlignment="1">
      <alignment vertical="center" wrapText="1"/>
    </xf>
    <xf numFmtId="9" fontId="5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_&#20219;&#2115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任务类型"/>
      <sheetName val="任务内容"/>
      <sheetName val="任务时间分布"/>
    </sheetNames>
    <sheetDataSet>
      <sheetData sheetId="0">
        <row r="2">
          <cell r="B2" t="str">
            <v>对话&amp;送货</v>
          </cell>
          <cell r="C2">
            <v>1</v>
          </cell>
        </row>
        <row r="3">
          <cell r="B3" t="str">
            <v>杀怪（或收集道具）</v>
          </cell>
          <cell r="C3">
            <v>1.5</v>
          </cell>
        </row>
        <row r="4">
          <cell r="B4" t="str">
            <v>杀BOSS怪</v>
          </cell>
          <cell r="C4">
            <v>2</v>
          </cell>
        </row>
        <row r="5">
          <cell r="B5" t="str">
            <v>副本杀怪</v>
          </cell>
          <cell r="C5">
            <v>2.5</v>
          </cell>
        </row>
        <row r="6">
          <cell r="B6" t="str">
            <v>副本杀BOSS</v>
          </cell>
          <cell r="C6">
            <v>3</v>
          </cell>
        </row>
      </sheetData>
      <sheetData sheetId="1"/>
      <sheetData sheetId="2">
        <row r="3">
          <cell r="B3">
            <v>1</v>
          </cell>
          <cell r="C3">
            <v>360</v>
          </cell>
          <cell r="D3">
            <v>485</v>
          </cell>
          <cell r="E3">
            <v>0</v>
          </cell>
          <cell r="F3">
            <v>0</v>
          </cell>
          <cell r="G3">
            <v>0</v>
          </cell>
        </row>
        <row r="4">
          <cell r="B4">
            <v>2</v>
          </cell>
          <cell r="C4">
            <v>0</v>
          </cell>
          <cell r="D4">
            <v>235</v>
          </cell>
          <cell r="E4">
            <v>200</v>
          </cell>
          <cell r="F4">
            <v>425</v>
          </cell>
          <cell r="G4">
            <v>0</v>
          </cell>
        </row>
        <row r="5">
          <cell r="B5">
            <v>3</v>
          </cell>
          <cell r="C5">
            <v>0</v>
          </cell>
          <cell r="D5">
            <v>0</v>
          </cell>
          <cell r="E5">
            <v>275</v>
          </cell>
          <cell r="F5">
            <v>0</v>
          </cell>
          <cell r="G5">
            <v>600</v>
          </cell>
        </row>
        <row r="6">
          <cell r="B6">
            <v>4</v>
          </cell>
          <cell r="C6">
            <v>0</v>
          </cell>
          <cell r="D6">
            <v>0</v>
          </cell>
          <cell r="E6">
            <v>0</v>
          </cell>
          <cell r="F6">
            <v>360</v>
          </cell>
          <cell r="G6">
            <v>530</v>
          </cell>
        </row>
        <row r="7">
          <cell r="B7">
            <v>5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B8">
            <v>6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B9">
            <v>7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0">
          <cell r="B10">
            <v>8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</row>
        <row r="11">
          <cell r="B11">
            <v>9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</row>
        <row r="12">
          <cell r="B12">
            <v>10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</row>
        <row r="13">
          <cell r="B13">
            <v>11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</row>
        <row r="14">
          <cell r="B14">
            <v>12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</row>
        <row r="15">
          <cell r="B15">
            <v>13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</row>
        <row r="16">
          <cell r="B16">
            <v>14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</row>
        <row r="17">
          <cell r="B17">
            <v>15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B18">
            <v>16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</row>
        <row r="19">
          <cell r="B19">
            <v>17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B20">
            <v>18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</row>
        <row r="21">
          <cell r="B21">
            <v>19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B22">
            <v>20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B23">
            <v>21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B24">
            <v>22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</row>
        <row r="25">
          <cell r="B25">
            <v>23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B26">
            <v>24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B27">
            <v>25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</row>
        <row r="28">
          <cell r="B28">
            <v>26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B29">
            <v>27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  <row r="30">
          <cell r="B30">
            <v>28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</row>
        <row r="31">
          <cell r="B31">
            <v>29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</row>
        <row r="32">
          <cell r="B32">
            <v>30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B33">
            <v>31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B34">
            <v>32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</row>
        <row r="35">
          <cell r="B35">
            <v>33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</row>
        <row r="36">
          <cell r="B36">
            <v>34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</row>
        <row r="37">
          <cell r="B37">
            <v>35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</row>
        <row r="38">
          <cell r="B38">
            <v>36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</row>
        <row r="39">
          <cell r="B39">
            <v>37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</row>
        <row r="40">
          <cell r="B40">
            <v>38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</row>
        <row r="41">
          <cell r="B41">
            <v>39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</row>
        <row r="42">
          <cell r="B42">
            <v>40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</row>
        <row r="43">
          <cell r="B43">
            <v>41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</row>
        <row r="44">
          <cell r="B44">
            <v>42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</row>
        <row r="45">
          <cell r="B45">
            <v>43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B46">
            <v>44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</row>
        <row r="47">
          <cell r="B47">
            <v>45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B48">
            <v>46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B49">
            <v>47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B50">
            <v>48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B51">
            <v>49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B52">
            <v>50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</row>
        <row r="53">
          <cell r="B53">
            <v>51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B54">
            <v>52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</row>
        <row r="55">
          <cell r="B55">
            <v>53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B56">
            <v>54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</row>
        <row r="57">
          <cell r="B57">
            <v>55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</row>
        <row r="58">
          <cell r="B58">
            <v>56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</row>
        <row r="59">
          <cell r="B59">
            <v>57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</row>
        <row r="60">
          <cell r="B60">
            <v>58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</row>
        <row r="61">
          <cell r="B61">
            <v>59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</row>
        <row r="62">
          <cell r="B62">
            <v>60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Y70"/>
  <sheetViews>
    <sheetView tabSelected="1" workbookViewId="0">
      <selection activeCell="O19" sqref="O19"/>
    </sheetView>
  </sheetViews>
  <sheetFormatPr defaultColWidth="9" defaultRowHeight="13.5" x14ac:dyDescent="0.15"/>
  <cols>
    <col min="6" max="7" width="7.5" bestFit="1" customWidth="1"/>
    <col min="8" max="8" width="5.875" customWidth="1"/>
  </cols>
  <sheetData>
    <row r="1" spans="2:25" x14ac:dyDescent="0.15">
      <c r="D1" t="s">
        <v>0</v>
      </c>
      <c r="E1" t="s">
        <v>1</v>
      </c>
      <c r="F1" s="2" t="s">
        <v>2</v>
      </c>
      <c r="G1" s="2" t="s">
        <v>3</v>
      </c>
      <c r="H1" s="2" t="s">
        <v>4</v>
      </c>
      <c r="I1" s="5" t="s">
        <v>5</v>
      </c>
      <c r="J1" s="5" t="s">
        <v>6</v>
      </c>
    </row>
    <row r="2" spans="2:25" x14ac:dyDescent="0.15">
      <c r="C2">
        <v>1</v>
      </c>
      <c r="D2">
        <v>0</v>
      </c>
      <c r="E2">
        <v>10</v>
      </c>
      <c r="F2">
        <v>1</v>
      </c>
      <c r="G2">
        <v>15</v>
      </c>
      <c r="H2">
        <v>800</v>
      </c>
      <c r="I2" s="4">
        <f>IF(C2=1,_xlfn.MAXIFS($G$12:$G$70,$B$12:$B$70,C2),_xlfn.MAXIFS($G$12:$G$70,$B$12:$B$70,C2)-I1)</f>
        <v>1.1312500000000001</v>
      </c>
      <c r="J2" s="3">
        <f>10/I2</f>
        <v>8.8397790055248606</v>
      </c>
      <c r="K2">
        <f>_xlfn.MAXIFS($D$12:$D$70,$B$12:$B$70,C2)</f>
        <v>965</v>
      </c>
      <c r="M2" s="8" t="s">
        <v>32</v>
      </c>
    </row>
    <row r="3" spans="2:25" x14ac:dyDescent="0.15">
      <c r="C3">
        <v>2</v>
      </c>
      <c r="D3">
        <v>10</v>
      </c>
      <c r="E3">
        <v>20</v>
      </c>
      <c r="F3">
        <v>1.5</v>
      </c>
      <c r="G3">
        <v>20</v>
      </c>
      <c r="H3">
        <f>K2</f>
        <v>965</v>
      </c>
      <c r="I3" s="4">
        <f t="shared" ref="I3:I7" si="0">IF(C3=1,_xlfn.MAXIFS($G$12:$G$70,$B$12:$B$70,C3),_xlfn.MAXIFS($G$12:$G$70,$B$12:$B$70,C3)-I2)</f>
        <v>1.8344444444444443</v>
      </c>
      <c r="J3" s="3">
        <f t="shared" ref="J3:J7" si="1">10/I3</f>
        <v>5.4512416717141132</v>
      </c>
      <c r="K3">
        <f t="shared" ref="K3:K7" si="2">_xlfn.MAXIFS($D$12:$D$70,$B$12:$B$70,C3)</f>
        <v>1694</v>
      </c>
      <c r="M3" s="8">
        <v>20</v>
      </c>
    </row>
    <row r="4" spans="2:25" x14ac:dyDescent="0.15">
      <c r="C4">
        <v>3</v>
      </c>
      <c r="D4">
        <v>20</v>
      </c>
      <c r="E4">
        <v>30</v>
      </c>
      <c r="F4">
        <v>1.5</v>
      </c>
      <c r="G4">
        <v>30</v>
      </c>
      <c r="H4">
        <f t="shared" ref="H4:H7" si="3">K3</f>
        <v>1694</v>
      </c>
      <c r="I4" s="4">
        <f t="shared" si="0"/>
        <v>4.2255555555555553</v>
      </c>
      <c r="J4" s="3">
        <f t="shared" si="1"/>
        <v>2.3665527215356299</v>
      </c>
      <c r="K4">
        <f t="shared" si="2"/>
        <v>2788</v>
      </c>
      <c r="M4" s="8" t="s">
        <v>34</v>
      </c>
    </row>
    <row r="5" spans="2:25" x14ac:dyDescent="0.15">
      <c r="C5">
        <v>4</v>
      </c>
      <c r="D5">
        <v>30</v>
      </c>
      <c r="E5">
        <v>40</v>
      </c>
      <c r="F5">
        <v>2</v>
      </c>
      <c r="G5">
        <v>35</v>
      </c>
      <c r="H5">
        <f t="shared" si="3"/>
        <v>2788</v>
      </c>
      <c r="I5" s="4">
        <f t="shared" si="0"/>
        <v>8.1615277777777777</v>
      </c>
      <c r="J5" s="3">
        <f t="shared" si="1"/>
        <v>1.2252607933563637</v>
      </c>
      <c r="K5">
        <f t="shared" si="2"/>
        <v>7023</v>
      </c>
      <c r="M5">
        <v>10</v>
      </c>
    </row>
    <row r="6" spans="2:25" x14ac:dyDescent="0.15">
      <c r="C6">
        <v>5</v>
      </c>
      <c r="D6">
        <v>40</v>
      </c>
      <c r="E6">
        <v>50</v>
      </c>
      <c r="F6">
        <v>2</v>
      </c>
      <c r="G6">
        <v>40</v>
      </c>
      <c r="H6">
        <f t="shared" si="3"/>
        <v>7023</v>
      </c>
      <c r="I6" s="4">
        <f t="shared" si="0"/>
        <v>16.785277777777779</v>
      </c>
      <c r="J6" s="3">
        <f t="shared" si="1"/>
        <v>0.59576017343240606</v>
      </c>
      <c r="K6">
        <f t="shared" si="2"/>
        <v>11863</v>
      </c>
    </row>
    <row r="7" spans="2:25" x14ac:dyDescent="0.15">
      <c r="C7">
        <v>6</v>
      </c>
      <c r="D7">
        <v>50</v>
      </c>
      <c r="E7">
        <v>60</v>
      </c>
      <c r="F7">
        <v>2</v>
      </c>
      <c r="G7">
        <v>45</v>
      </c>
      <c r="H7">
        <f t="shared" si="3"/>
        <v>11863</v>
      </c>
      <c r="I7" s="4">
        <f t="shared" si="0"/>
        <v>27.794166666666669</v>
      </c>
      <c r="J7" s="3">
        <f t="shared" si="1"/>
        <v>0.35978772524210711</v>
      </c>
      <c r="K7">
        <f t="shared" si="2"/>
        <v>17308</v>
      </c>
    </row>
    <row r="8" spans="2:25" x14ac:dyDescent="0.15">
      <c r="H8" t="s">
        <v>7</v>
      </c>
      <c r="I8" s="4">
        <f>SUM(I2:I7)</f>
        <v>59.932222222222222</v>
      </c>
      <c r="J8" s="4"/>
    </row>
    <row r="9" spans="2:25" x14ac:dyDescent="0.15">
      <c r="E9">
        <v>2</v>
      </c>
    </row>
    <row r="10" spans="2:25" x14ac:dyDescent="0.15">
      <c r="L10" t="s">
        <v>8</v>
      </c>
      <c r="N10">
        <f>INDEX([1]任务类型!$C$2:$C$6,MATCH(N11,[1]任务类型!$B$2:$B$6,))</f>
        <v>1</v>
      </c>
      <c r="O10">
        <f>INDEX([1]任务类型!$C$2:$C$6,MATCH(O11,[1]任务类型!$B$2:$B$6,))</f>
        <v>1.5</v>
      </c>
      <c r="P10">
        <f>INDEX([1]任务类型!$C$2:$C$6,MATCH(P11,[1]任务类型!$B$2:$B$6,))</f>
        <v>2</v>
      </c>
      <c r="Q10">
        <f>INDEX([1]任务类型!$C$2:$C$6,MATCH(Q11,[1]任务类型!$B$2:$B$6,))</f>
        <v>2.5</v>
      </c>
      <c r="R10">
        <f>INDEX([1]任务类型!$C$2:$C$6,MATCH(R11,[1]任务类型!$B$2:$B$6,))</f>
        <v>3</v>
      </c>
    </row>
    <row r="11" spans="2:25" s="1" customFormat="1" ht="27" x14ac:dyDescent="0.15">
      <c r="B11" s="1" t="s">
        <v>9</v>
      </c>
      <c r="C11" s="1" t="s">
        <v>10</v>
      </c>
      <c r="D11" s="1" t="s">
        <v>11</v>
      </c>
      <c r="E11" s="1" t="s">
        <v>12</v>
      </c>
      <c r="F11" s="1" t="s">
        <v>13</v>
      </c>
      <c r="G11" s="1" t="s">
        <v>14</v>
      </c>
      <c r="H11" s="1" t="s">
        <v>15</v>
      </c>
      <c r="I11" s="9" t="s">
        <v>33</v>
      </c>
      <c r="J11" s="9" t="s">
        <v>34</v>
      </c>
      <c r="K11" s="9" t="s">
        <v>35</v>
      </c>
      <c r="L11" s="6" t="s">
        <v>16</v>
      </c>
      <c r="M11" s="11" t="s">
        <v>43</v>
      </c>
      <c r="N11" s="10" t="s">
        <v>36</v>
      </c>
      <c r="O11" s="10" t="s">
        <v>37</v>
      </c>
      <c r="P11" s="10" t="s">
        <v>38</v>
      </c>
      <c r="Q11" s="10" t="s">
        <v>39</v>
      </c>
      <c r="R11" s="10" t="s">
        <v>40</v>
      </c>
      <c r="S11" s="9" t="s">
        <v>41</v>
      </c>
      <c r="T11" s="10" t="s">
        <v>36</v>
      </c>
      <c r="U11" s="10" t="s">
        <v>37</v>
      </c>
      <c r="V11" s="10" t="s">
        <v>38</v>
      </c>
      <c r="W11" s="10" t="s">
        <v>39</v>
      </c>
      <c r="X11" s="10" t="s">
        <v>40</v>
      </c>
      <c r="Y11" s="9" t="s">
        <v>42</v>
      </c>
    </row>
    <row r="12" spans="2:25" x14ac:dyDescent="0.15">
      <c r="B12">
        <f>ROUNDUP(C12/9.9,)</f>
        <v>1</v>
      </c>
      <c r="C12">
        <v>1</v>
      </c>
      <c r="D12">
        <f>INT((MOD(C12,10)+2)^INDEX($F$2:$F$7,B12)*INDEX($G$2:$G$7,B12)+INDEX($H$2:$H$7,B12))</f>
        <v>845</v>
      </c>
      <c r="E12" s="3">
        <f>D12/(3600)/$E$9</f>
        <v>0.11736111111111111</v>
      </c>
      <c r="F12">
        <f>IF(C12=1,D12,F11+D12)</f>
        <v>845</v>
      </c>
      <c r="G12" s="3">
        <f>F12/(3600)/$E$9</f>
        <v>0.11736111111111111</v>
      </c>
      <c r="H12" s="4">
        <f>F12/60</f>
        <v>14.083333333333334</v>
      </c>
      <c r="I12">
        <f>F12/$M$3</f>
        <v>42.25</v>
      </c>
      <c r="J12">
        <v>10</v>
      </c>
      <c r="K12">
        <f>FLOOR(I12*J12,5)</f>
        <v>420</v>
      </c>
      <c r="L12">
        <v>1</v>
      </c>
      <c r="M12" s="12">
        <v>1</v>
      </c>
      <c r="N12">
        <f>INDEX([1]任务时间分布!$C$3:$G$62,MATCH($C12,[1]任务时间分布!$B$3:$B$62),1)</f>
        <v>360</v>
      </c>
      <c r="O12">
        <f>INDEX([1]任务时间分布!$C$3:$G$62,MATCH($C12,[1]任务时间分布!$B$3:$B$62),2)</f>
        <v>485</v>
      </c>
      <c r="P12">
        <f>INDEX([1]任务时间分布!$C$3:$G$62,MATCH($C12,[1]任务时间分布!$B$3:$B$62),3)</f>
        <v>0</v>
      </c>
      <c r="Q12">
        <f>INDEX([1]任务时间分布!$C$3:$G$62,MATCH($C12,[1]任务时间分布!$B$3:$B$62),4)</f>
        <v>0</v>
      </c>
      <c r="R12">
        <f>INDEX([1]任务时间分布!$C$3:$G$62,MATCH($C12,[1]任务时间分布!$B$3:$B$62),5)</f>
        <v>0</v>
      </c>
      <c r="S12">
        <f>D12-SUM(N12:R12)</f>
        <v>0</v>
      </c>
      <c r="T12">
        <f>$L12*N12*N$10</f>
        <v>360</v>
      </c>
      <c r="U12">
        <f>$L12*O12*O$10</f>
        <v>727.5</v>
      </c>
      <c r="V12">
        <f>$L12*P12*P$10</f>
        <v>0</v>
      </c>
      <c r="W12">
        <f>$L12*Q12*Q$10</f>
        <v>0</v>
      </c>
      <c r="X12">
        <f>$L12*R12*R$10</f>
        <v>0</v>
      </c>
      <c r="Y12">
        <f>SUM(T12:X12)</f>
        <v>1087.5</v>
      </c>
    </row>
    <row r="13" spans="2:25" x14ac:dyDescent="0.15">
      <c r="B13">
        <f t="shared" ref="B13:B70" si="4">ROUNDUP(C13/9.9,)</f>
        <v>1</v>
      </c>
      <c r="C13">
        <v>2</v>
      </c>
      <c r="D13">
        <f t="shared" ref="D13:D70" si="5">INT((MOD(C13,10)+2)^INDEX($F$2:$F$7,B13)*INDEX($G$2:$G$7,B13)+INDEX($H$2:$H$7,B13))</f>
        <v>860</v>
      </c>
      <c r="E13" s="3">
        <f t="shared" ref="E13:E70" si="6">D13/(3600)/$E$9</f>
        <v>0.11944444444444445</v>
      </c>
      <c r="F13">
        <f t="shared" ref="F13:F70" si="7">IF(C13=1,D13,F12+D13)</f>
        <v>1705</v>
      </c>
      <c r="G13" s="3">
        <f t="shared" ref="G13:G70" si="8">F13/(3600)/$E$9</f>
        <v>0.23680555555555555</v>
      </c>
      <c r="H13" s="4">
        <f t="shared" ref="H13:H44" si="9">F13/60</f>
        <v>28.416666666666668</v>
      </c>
      <c r="I13">
        <f t="shared" ref="I13:I70" si="10">F13/$M$3</f>
        <v>85.25</v>
      </c>
      <c r="J13">
        <f>J12*1.1</f>
        <v>11</v>
      </c>
      <c r="K13">
        <f t="shared" ref="K13:K70" si="11">FLOOR(I13*J13,5)</f>
        <v>935</v>
      </c>
      <c r="L13" s="7">
        <f t="shared" ref="L13:L70" si="12">L12+0.1</f>
        <v>1.1000000000000001</v>
      </c>
      <c r="M13" s="12">
        <v>1</v>
      </c>
      <c r="N13">
        <f>INDEX([1]任务时间分布!$C$3:$G$62,MATCH($C13,[1]任务时间分布!$B$3:$B$62),1)</f>
        <v>0</v>
      </c>
      <c r="O13">
        <f>INDEX([1]任务时间分布!$C$3:$G$62,MATCH($C13,[1]任务时间分布!$B$3:$B$62),2)</f>
        <v>235</v>
      </c>
      <c r="P13">
        <f>INDEX([1]任务时间分布!$C$3:$G$62,MATCH($C13,[1]任务时间分布!$B$3:$B$62),3)</f>
        <v>200</v>
      </c>
      <c r="Q13">
        <f>INDEX([1]任务时间分布!$C$3:$G$62,MATCH($C13,[1]任务时间分布!$B$3:$B$62),4)</f>
        <v>425</v>
      </c>
      <c r="R13">
        <f>INDEX([1]任务时间分布!$C$3:$G$62,MATCH($C13,[1]任务时间分布!$B$3:$B$62),5)</f>
        <v>0</v>
      </c>
      <c r="S13">
        <f>D13-SUM(N13:R13)</f>
        <v>0</v>
      </c>
      <c r="T13">
        <f>$L13*N13*N$10</f>
        <v>0</v>
      </c>
      <c r="U13">
        <f>$L13*O13*O$10</f>
        <v>387.75</v>
      </c>
      <c r="V13">
        <f>$L13*P13*P$10</f>
        <v>440.00000000000006</v>
      </c>
      <c r="W13">
        <f>$L13*Q13*Q$10</f>
        <v>1168.7500000000002</v>
      </c>
      <c r="X13">
        <f>$L13*R13*R$10</f>
        <v>0</v>
      </c>
      <c r="Y13">
        <f t="shared" ref="Y13:Y70" si="13">SUM(T13:X13)</f>
        <v>1996.5000000000002</v>
      </c>
    </row>
    <row r="14" spans="2:25" x14ac:dyDescent="0.15">
      <c r="B14">
        <f t="shared" si="4"/>
        <v>1</v>
      </c>
      <c r="C14">
        <v>3</v>
      </c>
      <c r="D14">
        <f t="shared" si="5"/>
        <v>875</v>
      </c>
      <c r="E14" s="3">
        <f t="shared" si="6"/>
        <v>0.12152777777777778</v>
      </c>
      <c r="F14">
        <f t="shared" si="7"/>
        <v>2580</v>
      </c>
      <c r="G14" s="3">
        <f t="shared" si="8"/>
        <v>0.35833333333333334</v>
      </c>
      <c r="H14" s="4">
        <f t="shared" si="9"/>
        <v>43</v>
      </c>
      <c r="I14">
        <f t="shared" si="10"/>
        <v>129</v>
      </c>
      <c r="J14">
        <f t="shared" ref="J14:J70" si="14">J13*1.1</f>
        <v>12.100000000000001</v>
      </c>
      <c r="K14">
        <f t="shared" si="11"/>
        <v>1560</v>
      </c>
      <c r="L14" s="7">
        <f t="shared" si="12"/>
        <v>1.2000000000000002</v>
      </c>
      <c r="M14" s="12">
        <v>1</v>
      </c>
      <c r="N14">
        <f>INDEX([1]任务时间分布!$C$3:$G$62,MATCH($C14,[1]任务时间分布!$B$3:$B$62),1)</f>
        <v>0</v>
      </c>
      <c r="O14">
        <f>INDEX([1]任务时间分布!$C$3:$G$62,MATCH($C14,[1]任务时间分布!$B$3:$B$62),2)</f>
        <v>0</v>
      </c>
      <c r="P14">
        <f>INDEX([1]任务时间分布!$C$3:$G$62,MATCH($C14,[1]任务时间分布!$B$3:$B$62),3)</f>
        <v>275</v>
      </c>
      <c r="Q14">
        <f>INDEX([1]任务时间分布!$C$3:$G$62,MATCH($C14,[1]任务时间分布!$B$3:$B$62),4)</f>
        <v>0</v>
      </c>
      <c r="R14">
        <f>INDEX([1]任务时间分布!$C$3:$G$62,MATCH($C14,[1]任务时间分布!$B$3:$B$62),5)</f>
        <v>600</v>
      </c>
      <c r="S14">
        <f>D14-SUM(N14:R14)</f>
        <v>0</v>
      </c>
      <c r="T14">
        <f>$L14*N14*N$10</f>
        <v>0</v>
      </c>
      <c r="U14">
        <f>$L14*O14*O$10</f>
        <v>0</v>
      </c>
      <c r="V14">
        <f>$L14*P14*P$10</f>
        <v>660.00000000000011</v>
      </c>
      <c r="W14">
        <f>$L14*Q14*Q$10</f>
        <v>0</v>
      </c>
      <c r="X14">
        <f>$L14*R14*R$10</f>
        <v>2160.0000000000005</v>
      </c>
      <c r="Y14">
        <f t="shared" si="13"/>
        <v>2820.0000000000005</v>
      </c>
    </row>
    <row r="15" spans="2:25" x14ac:dyDescent="0.15">
      <c r="B15">
        <f t="shared" si="4"/>
        <v>1</v>
      </c>
      <c r="C15">
        <v>4</v>
      </c>
      <c r="D15">
        <f t="shared" si="5"/>
        <v>890</v>
      </c>
      <c r="E15" s="3">
        <f t="shared" si="6"/>
        <v>0.12361111111111112</v>
      </c>
      <c r="F15">
        <f t="shared" si="7"/>
        <v>3470</v>
      </c>
      <c r="G15" s="3">
        <f t="shared" si="8"/>
        <v>0.48194444444444445</v>
      </c>
      <c r="H15" s="4">
        <f t="shared" si="9"/>
        <v>57.833333333333336</v>
      </c>
      <c r="I15">
        <f t="shared" si="10"/>
        <v>173.5</v>
      </c>
      <c r="J15">
        <f t="shared" si="14"/>
        <v>13.310000000000002</v>
      </c>
      <c r="K15">
        <f t="shared" si="11"/>
        <v>2305</v>
      </c>
      <c r="L15" s="7">
        <f t="shared" si="12"/>
        <v>1.3000000000000003</v>
      </c>
      <c r="M15" s="12">
        <v>1</v>
      </c>
      <c r="N15">
        <f>INDEX([1]任务时间分布!$C$3:$G$62,MATCH($C15,[1]任务时间分布!$B$3:$B$62),1)</f>
        <v>0</v>
      </c>
      <c r="O15">
        <f>INDEX([1]任务时间分布!$C$3:$G$62,MATCH($C15,[1]任务时间分布!$B$3:$B$62),2)</f>
        <v>0</v>
      </c>
      <c r="P15">
        <f>INDEX([1]任务时间分布!$C$3:$G$62,MATCH($C15,[1]任务时间分布!$B$3:$B$62),3)</f>
        <v>0</v>
      </c>
      <c r="Q15">
        <f>INDEX([1]任务时间分布!$C$3:$G$62,MATCH($C15,[1]任务时间分布!$B$3:$B$62),4)</f>
        <v>360</v>
      </c>
      <c r="R15">
        <f>INDEX([1]任务时间分布!$C$3:$G$62,MATCH($C15,[1]任务时间分布!$B$3:$B$62),5)</f>
        <v>530</v>
      </c>
      <c r="S15">
        <f>D15-SUM(N15:R15)</f>
        <v>0</v>
      </c>
      <c r="T15">
        <f>$L15*N15*N$10</f>
        <v>0</v>
      </c>
      <c r="U15">
        <f>$L15*O15*O$10</f>
        <v>0</v>
      </c>
      <c r="V15">
        <f>$L15*P15*P$10</f>
        <v>0</v>
      </c>
      <c r="W15">
        <f>$L15*Q15*Q$10</f>
        <v>1170.0000000000002</v>
      </c>
      <c r="X15">
        <f>$L15*R15*R$10</f>
        <v>2067.0000000000005</v>
      </c>
      <c r="Y15">
        <f t="shared" si="13"/>
        <v>3237.0000000000009</v>
      </c>
    </row>
    <row r="16" spans="2:25" x14ac:dyDescent="0.15">
      <c r="B16">
        <f t="shared" si="4"/>
        <v>1</v>
      </c>
      <c r="C16">
        <v>5</v>
      </c>
      <c r="D16">
        <f t="shared" si="5"/>
        <v>905</v>
      </c>
      <c r="E16" s="3">
        <f t="shared" si="6"/>
        <v>0.12569444444444444</v>
      </c>
      <c r="F16">
        <f t="shared" si="7"/>
        <v>4375</v>
      </c>
      <c r="G16" s="3">
        <f t="shared" si="8"/>
        <v>0.60763888888888884</v>
      </c>
      <c r="H16" s="4">
        <f t="shared" si="9"/>
        <v>72.916666666666671</v>
      </c>
      <c r="I16">
        <f t="shared" si="10"/>
        <v>218.75</v>
      </c>
      <c r="J16">
        <f t="shared" si="14"/>
        <v>14.641000000000004</v>
      </c>
      <c r="K16">
        <f t="shared" si="11"/>
        <v>3200</v>
      </c>
      <c r="L16" s="7">
        <f t="shared" si="12"/>
        <v>1.4000000000000004</v>
      </c>
      <c r="M16" s="12">
        <v>1</v>
      </c>
      <c r="N16">
        <f>INDEX([1]任务时间分布!$C$3:$G$62,MATCH($C16,[1]任务时间分布!$B$3:$B$62),1)</f>
        <v>0</v>
      </c>
      <c r="O16">
        <f>INDEX([1]任务时间分布!$C$3:$G$62,MATCH($C16,[1]任务时间分布!$B$3:$B$62),2)</f>
        <v>0</v>
      </c>
      <c r="P16">
        <f>INDEX([1]任务时间分布!$C$3:$G$62,MATCH($C16,[1]任务时间分布!$B$3:$B$62),3)</f>
        <v>0</v>
      </c>
      <c r="Q16">
        <f>INDEX([1]任务时间分布!$C$3:$G$62,MATCH($C16,[1]任务时间分布!$B$3:$B$62),4)</f>
        <v>0</v>
      </c>
      <c r="R16">
        <f>INDEX([1]任务时间分布!$C$3:$G$62,MATCH($C16,[1]任务时间分布!$B$3:$B$62),5)</f>
        <v>0</v>
      </c>
      <c r="S16">
        <f>D16-SUM(N16:R16)</f>
        <v>905</v>
      </c>
      <c r="T16">
        <f>$L16*N16*N$10</f>
        <v>0</v>
      </c>
      <c r="U16">
        <f>$L16*O16*O$10</f>
        <v>0</v>
      </c>
      <c r="V16">
        <f>$L16*P16*P$10</f>
        <v>0</v>
      </c>
      <c r="W16">
        <f>$L16*Q16*Q$10</f>
        <v>0</v>
      </c>
      <c r="X16">
        <f>$L16*R16*R$10</f>
        <v>0</v>
      </c>
      <c r="Y16">
        <f t="shared" si="13"/>
        <v>0</v>
      </c>
    </row>
    <row r="17" spans="2:25" x14ac:dyDescent="0.15">
      <c r="B17">
        <f t="shared" si="4"/>
        <v>1</v>
      </c>
      <c r="C17">
        <v>6</v>
      </c>
      <c r="D17">
        <f t="shared" si="5"/>
        <v>920</v>
      </c>
      <c r="E17" s="3">
        <f t="shared" si="6"/>
        <v>0.12777777777777777</v>
      </c>
      <c r="F17">
        <f t="shared" si="7"/>
        <v>5295</v>
      </c>
      <c r="G17" s="3">
        <f t="shared" si="8"/>
        <v>0.73541666666666672</v>
      </c>
      <c r="H17" s="4">
        <f t="shared" si="9"/>
        <v>88.25</v>
      </c>
      <c r="I17">
        <f t="shared" si="10"/>
        <v>264.75</v>
      </c>
      <c r="J17">
        <f t="shared" si="14"/>
        <v>16.105100000000004</v>
      </c>
      <c r="K17">
        <f t="shared" si="11"/>
        <v>4260</v>
      </c>
      <c r="L17" s="7">
        <f t="shared" si="12"/>
        <v>1.5000000000000004</v>
      </c>
      <c r="M17" s="12">
        <v>1</v>
      </c>
      <c r="N17">
        <f>INDEX([1]任务时间分布!$C$3:$G$62,MATCH($C17,[1]任务时间分布!$B$3:$B$62),1)</f>
        <v>0</v>
      </c>
      <c r="O17">
        <f>INDEX([1]任务时间分布!$C$3:$G$62,MATCH($C17,[1]任务时间分布!$B$3:$B$62),2)</f>
        <v>0</v>
      </c>
      <c r="P17">
        <f>INDEX([1]任务时间分布!$C$3:$G$62,MATCH($C17,[1]任务时间分布!$B$3:$B$62),3)</f>
        <v>0</v>
      </c>
      <c r="Q17">
        <f>INDEX([1]任务时间分布!$C$3:$G$62,MATCH($C17,[1]任务时间分布!$B$3:$B$62),4)</f>
        <v>0</v>
      </c>
      <c r="R17">
        <f>INDEX([1]任务时间分布!$C$3:$G$62,MATCH($C17,[1]任务时间分布!$B$3:$B$62),5)</f>
        <v>0</v>
      </c>
      <c r="S17">
        <f>D17-SUM(N17:R17)</f>
        <v>920</v>
      </c>
      <c r="T17">
        <f>$L17*N17*N$10</f>
        <v>0</v>
      </c>
      <c r="U17">
        <f>$L17*O17*O$10</f>
        <v>0</v>
      </c>
      <c r="V17">
        <f>$L17*P17*P$10</f>
        <v>0</v>
      </c>
      <c r="W17">
        <f>$L17*Q17*Q$10</f>
        <v>0</v>
      </c>
      <c r="X17">
        <f>$L17*R17*R$10</f>
        <v>0</v>
      </c>
      <c r="Y17">
        <f t="shared" si="13"/>
        <v>0</v>
      </c>
    </row>
    <row r="18" spans="2:25" x14ac:dyDescent="0.15">
      <c r="B18">
        <f t="shared" si="4"/>
        <v>1</v>
      </c>
      <c r="C18">
        <v>7</v>
      </c>
      <c r="D18">
        <f t="shared" si="5"/>
        <v>935</v>
      </c>
      <c r="E18" s="3">
        <f t="shared" si="6"/>
        <v>0.12986111111111112</v>
      </c>
      <c r="F18">
        <f t="shared" si="7"/>
        <v>6230</v>
      </c>
      <c r="G18" s="3">
        <f t="shared" si="8"/>
        <v>0.86527777777777781</v>
      </c>
      <c r="H18" s="4">
        <f t="shared" si="9"/>
        <v>103.83333333333333</v>
      </c>
      <c r="I18">
        <f t="shared" si="10"/>
        <v>311.5</v>
      </c>
      <c r="J18">
        <f t="shared" si="14"/>
        <v>17.715610000000005</v>
      </c>
      <c r="K18">
        <f t="shared" si="11"/>
        <v>5515</v>
      </c>
      <c r="L18" s="7">
        <f t="shared" si="12"/>
        <v>1.6000000000000005</v>
      </c>
      <c r="M18" s="12">
        <v>1</v>
      </c>
      <c r="N18">
        <f>INDEX([1]任务时间分布!$C$3:$G$62,MATCH($C18,[1]任务时间分布!$B$3:$B$62),1)</f>
        <v>0</v>
      </c>
      <c r="O18">
        <f>INDEX([1]任务时间分布!$C$3:$G$62,MATCH($C18,[1]任务时间分布!$B$3:$B$62),2)</f>
        <v>0</v>
      </c>
      <c r="P18">
        <f>INDEX([1]任务时间分布!$C$3:$G$62,MATCH($C18,[1]任务时间分布!$B$3:$B$62),3)</f>
        <v>0</v>
      </c>
      <c r="Q18">
        <f>INDEX([1]任务时间分布!$C$3:$G$62,MATCH($C18,[1]任务时间分布!$B$3:$B$62),4)</f>
        <v>0</v>
      </c>
      <c r="R18">
        <f>INDEX([1]任务时间分布!$C$3:$G$62,MATCH($C18,[1]任务时间分布!$B$3:$B$62),5)</f>
        <v>0</v>
      </c>
      <c r="S18">
        <f>D18-SUM(N18:R18)</f>
        <v>935</v>
      </c>
      <c r="T18">
        <f>$L18*N18*N$10</f>
        <v>0</v>
      </c>
      <c r="U18">
        <f>$L18*O18*O$10</f>
        <v>0</v>
      </c>
      <c r="V18">
        <f>$L18*P18*P$10</f>
        <v>0</v>
      </c>
      <c r="W18">
        <f>$L18*Q18*Q$10</f>
        <v>0</v>
      </c>
      <c r="X18">
        <f>$L18*R18*R$10</f>
        <v>0</v>
      </c>
      <c r="Y18">
        <f t="shared" si="13"/>
        <v>0</v>
      </c>
    </row>
    <row r="19" spans="2:25" x14ac:dyDescent="0.15">
      <c r="B19">
        <f t="shared" si="4"/>
        <v>1</v>
      </c>
      <c r="C19">
        <v>8</v>
      </c>
      <c r="D19">
        <f t="shared" si="5"/>
        <v>950</v>
      </c>
      <c r="E19" s="3">
        <f t="shared" si="6"/>
        <v>0.13194444444444445</v>
      </c>
      <c r="F19">
        <f t="shared" si="7"/>
        <v>7180</v>
      </c>
      <c r="G19" s="3">
        <f t="shared" si="8"/>
        <v>0.99722222222222223</v>
      </c>
      <c r="H19" s="4">
        <f t="shared" si="9"/>
        <v>119.66666666666667</v>
      </c>
      <c r="I19">
        <f t="shared" si="10"/>
        <v>359</v>
      </c>
      <c r="J19">
        <f t="shared" si="14"/>
        <v>19.487171000000007</v>
      </c>
      <c r="K19">
        <f t="shared" si="11"/>
        <v>6995</v>
      </c>
      <c r="L19" s="7">
        <f t="shared" si="12"/>
        <v>1.7000000000000006</v>
      </c>
      <c r="M19" s="12">
        <v>1</v>
      </c>
      <c r="N19">
        <f>INDEX([1]任务时间分布!$C$3:$G$62,MATCH($C19,[1]任务时间分布!$B$3:$B$62),1)</f>
        <v>0</v>
      </c>
      <c r="O19">
        <f>INDEX([1]任务时间分布!$C$3:$G$62,MATCH($C19,[1]任务时间分布!$B$3:$B$62),2)</f>
        <v>0</v>
      </c>
      <c r="P19">
        <f>INDEX([1]任务时间分布!$C$3:$G$62,MATCH($C19,[1]任务时间分布!$B$3:$B$62),3)</f>
        <v>0</v>
      </c>
      <c r="Q19">
        <f>INDEX([1]任务时间分布!$C$3:$G$62,MATCH($C19,[1]任务时间分布!$B$3:$B$62),4)</f>
        <v>0</v>
      </c>
      <c r="R19">
        <f>INDEX([1]任务时间分布!$C$3:$G$62,MATCH($C19,[1]任务时间分布!$B$3:$B$62),5)</f>
        <v>0</v>
      </c>
      <c r="S19">
        <f>D19-SUM(N19:R19)</f>
        <v>950</v>
      </c>
      <c r="T19">
        <f>$L19*N19*N$10</f>
        <v>0</v>
      </c>
      <c r="U19">
        <f>$L19*O19*O$10</f>
        <v>0</v>
      </c>
      <c r="V19">
        <f>$L19*P19*P$10</f>
        <v>0</v>
      </c>
      <c r="W19">
        <f>$L19*Q19*Q$10</f>
        <v>0</v>
      </c>
      <c r="X19">
        <f>$L19*R19*R$10</f>
        <v>0</v>
      </c>
      <c r="Y19">
        <f t="shared" si="13"/>
        <v>0</v>
      </c>
    </row>
    <row r="20" spans="2:25" x14ac:dyDescent="0.15">
      <c r="B20">
        <f t="shared" si="4"/>
        <v>1</v>
      </c>
      <c r="C20">
        <v>9</v>
      </c>
      <c r="D20">
        <f t="shared" si="5"/>
        <v>965</v>
      </c>
      <c r="E20" s="3">
        <f t="shared" si="6"/>
        <v>0.13402777777777777</v>
      </c>
      <c r="F20">
        <f t="shared" si="7"/>
        <v>8145</v>
      </c>
      <c r="G20" s="3">
        <f t="shared" si="8"/>
        <v>1.1312500000000001</v>
      </c>
      <c r="H20" s="4">
        <f t="shared" si="9"/>
        <v>135.75</v>
      </c>
      <c r="I20">
        <f t="shared" si="10"/>
        <v>407.25</v>
      </c>
      <c r="J20">
        <f t="shared" si="14"/>
        <v>21.43588810000001</v>
      </c>
      <c r="K20">
        <f t="shared" si="11"/>
        <v>8725</v>
      </c>
      <c r="L20" s="7">
        <f t="shared" si="12"/>
        <v>1.8000000000000007</v>
      </c>
      <c r="M20" s="12">
        <v>1</v>
      </c>
      <c r="N20">
        <f>INDEX([1]任务时间分布!$C$3:$G$62,MATCH($C20,[1]任务时间分布!$B$3:$B$62),1)</f>
        <v>0</v>
      </c>
      <c r="O20">
        <f>INDEX([1]任务时间分布!$C$3:$G$62,MATCH($C20,[1]任务时间分布!$B$3:$B$62),2)</f>
        <v>0</v>
      </c>
      <c r="P20">
        <f>INDEX([1]任务时间分布!$C$3:$G$62,MATCH($C20,[1]任务时间分布!$B$3:$B$62),3)</f>
        <v>0</v>
      </c>
      <c r="Q20">
        <f>INDEX([1]任务时间分布!$C$3:$G$62,MATCH($C20,[1]任务时间分布!$B$3:$B$62),4)</f>
        <v>0</v>
      </c>
      <c r="R20">
        <f>INDEX([1]任务时间分布!$C$3:$G$62,MATCH($C20,[1]任务时间分布!$B$3:$B$62),5)</f>
        <v>0</v>
      </c>
      <c r="S20">
        <f>D20-SUM(N20:R20)</f>
        <v>965</v>
      </c>
      <c r="T20">
        <f>$L20*N20*N$10</f>
        <v>0</v>
      </c>
      <c r="U20">
        <f>$L20*O20*O$10</f>
        <v>0</v>
      </c>
      <c r="V20">
        <f>$L20*P20*P$10</f>
        <v>0</v>
      </c>
      <c r="W20">
        <f>$L20*Q20*Q$10</f>
        <v>0</v>
      </c>
      <c r="X20">
        <f>$L20*R20*R$10</f>
        <v>0</v>
      </c>
      <c r="Y20">
        <f t="shared" si="13"/>
        <v>0</v>
      </c>
    </row>
    <row r="21" spans="2:25" x14ac:dyDescent="0.15">
      <c r="B21">
        <f t="shared" si="4"/>
        <v>2</v>
      </c>
      <c r="C21">
        <v>10</v>
      </c>
      <c r="D21">
        <f t="shared" si="5"/>
        <v>1021</v>
      </c>
      <c r="E21" s="3">
        <f t="shared" si="6"/>
        <v>0.14180555555555555</v>
      </c>
      <c r="F21">
        <f t="shared" si="7"/>
        <v>9166</v>
      </c>
      <c r="G21" s="3">
        <f t="shared" si="8"/>
        <v>1.2730555555555556</v>
      </c>
      <c r="H21" s="4">
        <f t="shared" si="9"/>
        <v>152.76666666666668</v>
      </c>
      <c r="I21">
        <f t="shared" si="10"/>
        <v>458.3</v>
      </c>
      <c r="J21">
        <f t="shared" si="14"/>
        <v>23.579476910000015</v>
      </c>
      <c r="K21">
        <f t="shared" si="11"/>
        <v>10805</v>
      </c>
      <c r="L21" s="7">
        <f t="shared" si="12"/>
        <v>1.9000000000000008</v>
      </c>
      <c r="M21" s="12">
        <v>1</v>
      </c>
      <c r="N21">
        <f>INDEX([1]任务时间分布!$C$3:$G$62,MATCH($C21,[1]任务时间分布!$B$3:$B$62),1)</f>
        <v>0</v>
      </c>
      <c r="O21">
        <f>INDEX([1]任务时间分布!$C$3:$G$62,MATCH($C21,[1]任务时间分布!$B$3:$B$62),2)</f>
        <v>0</v>
      </c>
      <c r="P21">
        <f>INDEX([1]任务时间分布!$C$3:$G$62,MATCH($C21,[1]任务时间分布!$B$3:$B$62),3)</f>
        <v>0</v>
      </c>
      <c r="Q21">
        <f>INDEX([1]任务时间分布!$C$3:$G$62,MATCH($C21,[1]任务时间分布!$B$3:$B$62),4)</f>
        <v>0</v>
      </c>
      <c r="R21">
        <f>INDEX([1]任务时间分布!$C$3:$G$62,MATCH($C21,[1]任务时间分布!$B$3:$B$62),5)</f>
        <v>0</v>
      </c>
      <c r="S21">
        <f>D21-SUM(N21:R21)</f>
        <v>1021</v>
      </c>
      <c r="T21">
        <f>$L21*N21*N$10</f>
        <v>0</v>
      </c>
      <c r="U21">
        <f>$L21*O21*O$10</f>
        <v>0</v>
      </c>
      <c r="V21">
        <f>$L21*P21*P$10</f>
        <v>0</v>
      </c>
      <c r="W21">
        <f>$L21*Q21*Q$10</f>
        <v>0</v>
      </c>
      <c r="X21">
        <f>$L21*R21*R$10</f>
        <v>0</v>
      </c>
      <c r="Y21">
        <f t="shared" si="13"/>
        <v>0</v>
      </c>
    </row>
    <row r="22" spans="2:25" x14ac:dyDescent="0.15">
      <c r="B22">
        <f t="shared" si="4"/>
        <v>2</v>
      </c>
      <c r="C22">
        <v>11</v>
      </c>
      <c r="D22">
        <f t="shared" si="5"/>
        <v>1068</v>
      </c>
      <c r="E22" s="3">
        <f t="shared" si="6"/>
        <v>0.14833333333333334</v>
      </c>
      <c r="F22">
        <f t="shared" si="7"/>
        <v>10234</v>
      </c>
      <c r="G22" s="3">
        <f t="shared" si="8"/>
        <v>1.4213888888888888</v>
      </c>
      <c r="H22" s="4">
        <f t="shared" si="9"/>
        <v>170.56666666666666</v>
      </c>
      <c r="I22">
        <f t="shared" si="10"/>
        <v>511.7</v>
      </c>
      <c r="J22">
        <f t="shared" si="14"/>
        <v>25.937424601000018</v>
      </c>
      <c r="K22">
        <f t="shared" si="11"/>
        <v>13270</v>
      </c>
      <c r="L22" s="7">
        <f t="shared" si="12"/>
        <v>2.0000000000000009</v>
      </c>
      <c r="M22" s="12">
        <v>1</v>
      </c>
      <c r="N22">
        <f>INDEX([1]任务时间分布!$C$3:$G$62,MATCH($C22,[1]任务时间分布!$B$3:$B$62),1)</f>
        <v>0</v>
      </c>
      <c r="O22">
        <f>INDEX([1]任务时间分布!$C$3:$G$62,MATCH($C22,[1]任务时间分布!$B$3:$B$62),2)</f>
        <v>0</v>
      </c>
      <c r="P22">
        <f>INDEX([1]任务时间分布!$C$3:$G$62,MATCH($C22,[1]任务时间分布!$B$3:$B$62),3)</f>
        <v>0</v>
      </c>
      <c r="Q22">
        <f>INDEX([1]任务时间分布!$C$3:$G$62,MATCH($C22,[1]任务时间分布!$B$3:$B$62),4)</f>
        <v>0</v>
      </c>
      <c r="R22">
        <f>INDEX([1]任务时间分布!$C$3:$G$62,MATCH($C22,[1]任务时间分布!$B$3:$B$62),5)</f>
        <v>0</v>
      </c>
      <c r="S22">
        <f>D22-SUM(N22:R22)</f>
        <v>1068</v>
      </c>
      <c r="T22">
        <f>$L22*N22*N$10</f>
        <v>0</v>
      </c>
      <c r="U22">
        <f>$L22*O22*O$10</f>
        <v>0</v>
      </c>
      <c r="V22">
        <f>$L22*P22*P$10</f>
        <v>0</v>
      </c>
      <c r="W22">
        <f>$L22*Q22*Q$10</f>
        <v>0</v>
      </c>
      <c r="X22">
        <f>$L22*R22*R$10</f>
        <v>0</v>
      </c>
      <c r="Y22">
        <f t="shared" si="13"/>
        <v>0</v>
      </c>
    </row>
    <row r="23" spans="2:25" x14ac:dyDescent="0.15">
      <c r="B23">
        <f t="shared" si="4"/>
        <v>2</v>
      </c>
      <c r="C23">
        <v>12</v>
      </c>
      <c r="D23">
        <f t="shared" si="5"/>
        <v>1125</v>
      </c>
      <c r="E23" s="3">
        <f t="shared" si="6"/>
        <v>0.15625</v>
      </c>
      <c r="F23">
        <f t="shared" si="7"/>
        <v>11359</v>
      </c>
      <c r="G23" s="3">
        <f t="shared" si="8"/>
        <v>1.5776388888888888</v>
      </c>
      <c r="H23" s="4">
        <f t="shared" si="9"/>
        <v>189.31666666666666</v>
      </c>
      <c r="I23">
        <f t="shared" si="10"/>
        <v>567.95000000000005</v>
      </c>
      <c r="J23">
        <f t="shared" si="14"/>
        <v>28.531167061100021</v>
      </c>
      <c r="K23">
        <f t="shared" si="11"/>
        <v>16200</v>
      </c>
      <c r="L23" s="7">
        <f t="shared" si="12"/>
        <v>2.100000000000001</v>
      </c>
      <c r="M23" s="12">
        <v>1</v>
      </c>
      <c r="N23">
        <f>INDEX([1]任务时间分布!$C$3:$G$62,MATCH($C23,[1]任务时间分布!$B$3:$B$62),1)</f>
        <v>0</v>
      </c>
      <c r="O23">
        <f>INDEX([1]任务时间分布!$C$3:$G$62,MATCH($C23,[1]任务时间分布!$B$3:$B$62),2)</f>
        <v>0</v>
      </c>
      <c r="P23">
        <f>INDEX([1]任务时间分布!$C$3:$G$62,MATCH($C23,[1]任务时间分布!$B$3:$B$62),3)</f>
        <v>0</v>
      </c>
      <c r="Q23">
        <f>INDEX([1]任务时间分布!$C$3:$G$62,MATCH($C23,[1]任务时间分布!$B$3:$B$62),4)</f>
        <v>0</v>
      </c>
      <c r="R23">
        <f>INDEX([1]任务时间分布!$C$3:$G$62,MATCH($C23,[1]任务时间分布!$B$3:$B$62),5)</f>
        <v>0</v>
      </c>
      <c r="S23">
        <f>D23-SUM(N23:R23)</f>
        <v>1125</v>
      </c>
      <c r="T23">
        <f>$L23*N23*N$10</f>
        <v>0</v>
      </c>
      <c r="U23">
        <f>$L23*O23*O$10</f>
        <v>0</v>
      </c>
      <c r="V23">
        <f>$L23*P23*P$10</f>
        <v>0</v>
      </c>
      <c r="W23">
        <f>$L23*Q23*Q$10</f>
        <v>0</v>
      </c>
      <c r="X23">
        <f>$L23*R23*R$10</f>
        <v>0</v>
      </c>
      <c r="Y23">
        <f t="shared" si="13"/>
        <v>0</v>
      </c>
    </row>
    <row r="24" spans="2:25" x14ac:dyDescent="0.15">
      <c r="B24">
        <f t="shared" si="4"/>
        <v>2</v>
      </c>
      <c r="C24">
        <v>13</v>
      </c>
      <c r="D24">
        <f t="shared" si="5"/>
        <v>1188</v>
      </c>
      <c r="E24" s="3">
        <f t="shared" si="6"/>
        <v>0.16500000000000001</v>
      </c>
      <c r="F24">
        <f t="shared" si="7"/>
        <v>12547</v>
      </c>
      <c r="G24" s="3">
        <f t="shared" si="8"/>
        <v>1.7426388888888888</v>
      </c>
      <c r="H24" s="4">
        <f t="shared" si="9"/>
        <v>209.11666666666667</v>
      </c>
      <c r="I24">
        <f t="shared" si="10"/>
        <v>627.35</v>
      </c>
      <c r="J24">
        <f t="shared" si="14"/>
        <v>31.384283767210025</v>
      </c>
      <c r="K24">
        <f t="shared" si="11"/>
        <v>19685</v>
      </c>
      <c r="L24" s="7">
        <f t="shared" si="12"/>
        <v>2.2000000000000011</v>
      </c>
      <c r="M24" s="12">
        <v>1</v>
      </c>
      <c r="N24">
        <f>INDEX([1]任务时间分布!$C$3:$G$62,MATCH($C24,[1]任务时间分布!$B$3:$B$62),1)</f>
        <v>0</v>
      </c>
      <c r="O24">
        <f>INDEX([1]任务时间分布!$C$3:$G$62,MATCH($C24,[1]任务时间分布!$B$3:$B$62),2)</f>
        <v>0</v>
      </c>
      <c r="P24">
        <f>INDEX([1]任务时间分布!$C$3:$G$62,MATCH($C24,[1]任务时间分布!$B$3:$B$62),3)</f>
        <v>0</v>
      </c>
      <c r="Q24">
        <f>INDEX([1]任务时间分布!$C$3:$G$62,MATCH($C24,[1]任务时间分布!$B$3:$B$62),4)</f>
        <v>0</v>
      </c>
      <c r="R24">
        <f>INDEX([1]任务时间分布!$C$3:$G$62,MATCH($C24,[1]任务时间分布!$B$3:$B$62),5)</f>
        <v>0</v>
      </c>
      <c r="S24">
        <f>D24-SUM(N24:R24)</f>
        <v>1188</v>
      </c>
      <c r="T24">
        <f>$L24*N24*N$10</f>
        <v>0</v>
      </c>
      <c r="U24">
        <f>$L24*O24*O$10</f>
        <v>0</v>
      </c>
      <c r="V24">
        <f>$L24*P24*P$10</f>
        <v>0</v>
      </c>
      <c r="W24">
        <f>$L24*Q24*Q$10</f>
        <v>0</v>
      </c>
      <c r="X24">
        <f>$L24*R24*R$10</f>
        <v>0</v>
      </c>
      <c r="Y24">
        <f t="shared" si="13"/>
        <v>0</v>
      </c>
    </row>
    <row r="25" spans="2:25" x14ac:dyDescent="0.15">
      <c r="B25">
        <f t="shared" si="4"/>
        <v>2</v>
      </c>
      <c r="C25">
        <v>14</v>
      </c>
      <c r="D25">
        <f t="shared" si="5"/>
        <v>1258</v>
      </c>
      <c r="E25" s="3">
        <f t="shared" si="6"/>
        <v>0.17472222222222222</v>
      </c>
      <c r="F25">
        <f t="shared" si="7"/>
        <v>13805</v>
      </c>
      <c r="G25" s="3">
        <f t="shared" si="8"/>
        <v>1.9173611111111111</v>
      </c>
      <c r="H25" s="4">
        <f t="shared" si="9"/>
        <v>230.08333333333334</v>
      </c>
      <c r="I25">
        <f t="shared" si="10"/>
        <v>690.25</v>
      </c>
      <c r="J25">
        <f t="shared" si="14"/>
        <v>34.522712143931031</v>
      </c>
      <c r="K25">
        <f t="shared" si="11"/>
        <v>23825</v>
      </c>
      <c r="L25" s="7">
        <f t="shared" si="12"/>
        <v>2.3000000000000012</v>
      </c>
      <c r="M25" s="12">
        <v>1</v>
      </c>
      <c r="N25">
        <f>INDEX([1]任务时间分布!$C$3:$G$62,MATCH($C25,[1]任务时间分布!$B$3:$B$62),1)</f>
        <v>0</v>
      </c>
      <c r="O25">
        <f>INDEX([1]任务时间分布!$C$3:$G$62,MATCH($C25,[1]任务时间分布!$B$3:$B$62),2)</f>
        <v>0</v>
      </c>
      <c r="P25">
        <f>INDEX([1]任务时间分布!$C$3:$G$62,MATCH($C25,[1]任务时间分布!$B$3:$B$62),3)</f>
        <v>0</v>
      </c>
      <c r="Q25">
        <f>INDEX([1]任务时间分布!$C$3:$G$62,MATCH($C25,[1]任务时间分布!$B$3:$B$62),4)</f>
        <v>0</v>
      </c>
      <c r="R25">
        <f>INDEX([1]任务时间分布!$C$3:$G$62,MATCH($C25,[1]任务时间分布!$B$3:$B$62),5)</f>
        <v>0</v>
      </c>
      <c r="S25">
        <f>D25-SUM(N25:R25)</f>
        <v>1258</v>
      </c>
      <c r="T25">
        <f>$L25*N25*N$10</f>
        <v>0</v>
      </c>
      <c r="U25">
        <f>$L25*O25*O$10</f>
        <v>0</v>
      </c>
      <c r="V25">
        <f>$L25*P25*P$10</f>
        <v>0</v>
      </c>
      <c r="W25">
        <f>$L25*Q25*Q$10</f>
        <v>0</v>
      </c>
      <c r="X25">
        <f>$L25*R25*R$10</f>
        <v>0</v>
      </c>
      <c r="Y25">
        <f t="shared" si="13"/>
        <v>0</v>
      </c>
    </row>
    <row r="26" spans="2:25" x14ac:dyDescent="0.15">
      <c r="B26">
        <f t="shared" si="4"/>
        <v>2</v>
      </c>
      <c r="C26">
        <v>15</v>
      </c>
      <c r="D26">
        <f t="shared" si="5"/>
        <v>1335</v>
      </c>
      <c r="E26" s="3">
        <f t="shared" si="6"/>
        <v>0.18541666666666667</v>
      </c>
      <c r="F26">
        <f t="shared" si="7"/>
        <v>15140</v>
      </c>
      <c r="G26" s="3">
        <f t="shared" si="8"/>
        <v>2.1027777777777779</v>
      </c>
      <c r="H26" s="4">
        <f t="shared" si="9"/>
        <v>252.33333333333334</v>
      </c>
      <c r="I26">
        <f t="shared" si="10"/>
        <v>757</v>
      </c>
      <c r="J26">
        <f t="shared" si="14"/>
        <v>37.974983358324138</v>
      </c>
      <c r="K26">
        <f t="shared" si="11"/>
        <v>28745</v>
      </c>
      <c r="L26" s="7">
        <f t="shared" si="12"/>
        <v>2.4000000000000012</v>
      </c>
      <c r="M26" s="12">
        <v>1</v>
      </c>
      <c r="N26">
        <f>INDEX([1]任务时间分布!$C$3:$G$62,MATCH($C26,[1]任务时间分布!$B$3:$B$62),1)</f>
        <v>0</v>
      </c>
      <c r="O26">
        <f>INDEX([1]任务时间分布!$C$3:$G$62,MATCH($C26,[1]任务时间分布!$B$3:$B$62),2)</f>
        <v>0</v>
      </c>
      <c r="P26">
        <f>INDEX([1]任务时间分布!$C$3:$G$62,MATCH($C26,[1]任务时间分布!$B$3:$B$62),3)</f>
        <v>0</v>
      </c>
      <c r="Q26">
        <f>INDEX([1]任务时间分布!$C$3:$G$62,MATCH($C26,[1]任务时间分布!$B$3:$B$62),4)</f>
        <v>0</v>
      </c>
      <c r="R26">
        <f>INDEX([1]任务时间分布!$C$3:$G$62,MATCH($C26,[1]任务时间分布!$B$3:$B$62),5)</f>
        <v>0</v>
      </c>
      <c r="S26">
        <f>D26-SUM(N26:R26)</f>
        <v>1335</v>
      </c>
      <c r="T26">
        <f>$L26*N26*N$10</f>
        <v>0</v>
      </c>
      <c r="U26">
        <f>$L26*O26*O$10</f>
        <v>0</v>
      </c>
      <c r="V26">
        <f>$L26*P26*P$10</f>
        <v>0</v>
      </c>
      <c r="W26">
        <f>$L26*Q26*Q$10</f>
        <v>0</v>
      </c>
      <c r="X26">
        <f>$L26*R26*R$10</f>
        <v>0</v>
      </c>
      <c r="Y26">
        <f t="shared" si="13"/>
        <v>0</v>
      </c>
    </row>
    <row r="27" spans="2:25" x14ac:dyDescent="0.15">
      <c r="B27">
        <f t="shared" si="4"/>
        <v>2</v>
      </c>
      <c r="C27">
        <v>16</v>
      </c>
      <c r="D27">
        <f t="shared" si="5"/>
        <v>1417</v>
      </c>
      <c r="E27" s="3">
        <f t="shared" si="6"/>
        <v>0.19680555555555557</v>
      </c>
      <c r="F27">
        <f t="shared" si="7"/>
        <v>16557</v>
      </c>
      <c r="G27" s="3">
        <f t="shared" si="8"/>
        <v>2.2995833333333335</v>
      </c>
      <c r="H27" s="4">
        <f t="shared" si="9"/>
        <v>275.95</v>
      </c>
      <c r="I27">
        <f t="shared" si="10"/>
        <v>827.85</v>
      </c>
      <c r="J27">
        <f t="shared" si="14"/>
        <v>41.772481694156554</v>
      </c>
      <c r="K27">
        <f t="shared" si="11"/>
        <v>34580</v>
      </c>
      <c r="L27" s="7">
        <f t="shared" si="12"/>
        <v>2.5000000000000013</v>
      </c>
      <c r="M27" s="12">
        <v>1</v>
      </c>
      <c r="N27">
        <f>INDEX([1]任务时间分布!$C$3:$G$62,MATCH($C27,[1]任务时间分布!$B$3:$B$62),1)</f>
        <v>0</v>
      </c>
      <c r="O27">
        <f>INDEX([1]任务时间分布!$C$3:$G$62,MATCH($C27,[1]任务时间分布!$B$3:$B$62),2)</f>
        <v>0</v>
      </c>
      <c r="P27">
        <f>INDEX([1]任务时间分布!$C$3:$G$62,MATCH($C27,[1]任务时间分布!$B$3:$B$62),3)</f>
        <v>0</v>
      </c>
      <c r="Q27">
        <f>INDEX([1]任务时间分布!$C$3:$G$62,MATCH($C27,[1]任务时间分布!$B$3:$B$62),4)</f>
        <v>0</v>
      </c>
      <c r="R27">
        <f>INDEX([1]任务时间分布!$C$3:$G$62,MATCH($C27,[1]任务时间分布!$B$3:$B$62),5)</f>
        <v>0</v>
      </c>
      <c r="S27">
        <f>D27-SUM(N27:R27)</f>
        <v>1417</v>
      </c>
      <c r="T27">
        <f>$L27*N27*N$10</f>
        <v>0</v>
      </c>
      <c r="U27">
        <f>$L27*O27*O$10</f>
        <v>0</v>
      </c>
      <c r="V27">
        <f>$L27*P27*P$10</f>
        <v>0</v>
      </c>
      <c r="W27">
        <f>$L27*Q27*Q$10</f>
        <v>0</v>
      </c>
      <c r="X27">
        <f>$L27*R27*R$10</f>
        <v>0</v>
      </c>
      <c r="Y27">
        <f t="shared" si="13"/>
        <v>0</v>
      </c>
    </row>
    <row r="28" spans="2:25" x14ac:dyDescent="0.15">
      <c r="B28">
        <f t="shared" si="4"/>
        <v>2</v>
      </c>
      <c r="C28">
        <v>17</v>
      </c>
      <c r="D28">
        <f t="shared" si="5"/>
        <v>1505</v>
      </c>
      <c r="E28" s="3">
        <f t="shared" si="6"/>
        <v>0.20902777777777778</v>
      </c>
      <c r="F28">
        <f t="shared" si="7"/>
        <v>18062</v>
      </c>
      <c r="G28" s="3">
        <f t="shared" si="8"/>
        <v>2.5086111111111111</v>
      </c>
      <c r="H28" s="4">
        <f t="shared" si="9"/>
        <v>301.03333333333336</v>
      </c>
      <c r="I28">
        <f t="shared" si="10"/>
        <v>903.1</v>
      </c>
      <c r="J28">
        <f t="shared" si="14"/>
        <v>45.949729863572216</v>
      </c>
      <c r="K28">
        <f t="shared" si="11"/>
        <v>41495</v>
      </c>
      <c r="L28" s="7">
        <f t="shared" si="12"/>
        <v>2.6000000000000014</v>
      </c>
      <c r="M28" s="12">
        <v>1</v>
      </c>
      <c r="N28">
        <f>INDEX([1]任务时间分布!$C$3:$G$62,MATCH($C28,[1]任务时间分布!$B$3:$B$62),1)</f>
        <v>0</v>
      </c>
      <c r="O28">
        <f>INDEX([1]任务时间分布!$C$3:$G$62,MATCH($C28,[1]任务时间分布!$B$3:$B$62),2)</f>
        <v>0</v>
      </c>
      <c r="P28">
        <f>INDEX([1]任务时间分布!$C$3:$G$62,MATCH($C28,[1]任务时间分布!$B$3:$B$62),3)</f>
        <v>0</v>
      </c>
      <c r="Q28">
        <f>INDEX([1]任务时间分布!$C$3:$G$62,MATCH($C28,[1]任务时间分布!$B$3:$B$62),4)</f>
        <v>0</v>
      </c>
      <c r="R28">
        <f>INDEX([1]任务时间分布!$C$3:$G$62,MATCH($C28,[1]任务时间分布!$B$3:$B$62),5)</f>
        <v>0</v>
      </c>
      <c r="S28">
        <f>D28-SUM(N28:R28)</f>
        <v>1505</v>
      </c>
      <c r="T28">
        <f>$L28*N28*N$10</f>
        <v>0</v>
      </c>
      <c r="U28">
        <f>$L28*O28*O$10</f>
        <v>0</v>
      </c>
      <c r="V28">
        <f>$L28*P28*P$10</f>
        <v>0</v>
      </c>
      <c r="W28">
        <f>$L28*Q28*Q$10</f>
        <v>0</v>
      </c>
      <c r="X28">
        <f>$L28*R28*R$10</f>
        <v>0</v>
      </c>
      <c r="Y28">
        <f t="shared" si="13"/>
        <v>0</v>
      </c>
    </row>
    <row r="29" spans="2:25" x14ac:dyDescent="0.15">
      <c r="B29">
        <f t="shared" si="4"/>
        <v>2</v>
      </c>
      <c r="C29">
        <v>18</v>
      </c>
      <c r="D29">
        <f t="shared" si="5"/>
        <v>1597</v>
      </c>
      <c r="E29" s="3">
        <f t="shared" si="6"/>
        <v>0.22180555555555556</v>
      </c>
      <c r="F29">
        <f t="shared" si="7"/>
        <v>19659</v>
      </c>
      <c r="G29" s="3">
        <f t="shared" si="8"/>
        <v>2.7304166666666667</v>
      </c>
      <c r="H29" s="4">
        <f t="shared" si="9"/>
        <v>327.64999999999998</v>
      </c>
      <c r="I29">
        <f t="shared" si="10"/>
        <v>982.95</v>
      </c>
      <c r="J29">
        <f t="shared" si="14"/>
        <v>50.544702849929443</v>
      </c>
      <c r="K29">
        <f t="shared" si="11"/>
        <v>49680</v>
      </c>
      <c r="L29" s="7">
        <f t="shared" si="12"/>
        <v>2.7000000000000015</v>
      </c>
      <c r="M29" s="12">
        <v>1</v>
      </c>
      <c r="N29">
        <f>INDEX([1]任务时间分布!$C$3:$G$62,MATCH($C29,[1]任务时间分布!$B$3:$B$62),1)</f>
        <v>0</v>
      </c>
      <c r="O29">
        <f>INDEX([1]任务时间分布!$C$3:$G$62,MATCH($C29,[1]任务时间分布!$B$3:$B$62),2)</f>
        <v>0</v>
      </c>
      <c r="P29">
        <f>INDEX([1]任务时间分布!$C$3:$G$62,MATCH($C29,[1]任务时间分布!$B$3:$B$62),3)</f>
        <v>0</v>
      </c>
      <c r="Q29">
        <f>INDEX([1]任务时间分布!$C$3:$G$62,MATCH($C29,[1]任务时间分布!$B$3:$B$62),4)</f>
        <v>0</v>
      </c>
      <c r="R29">
        <f>INDEX([1]任务时间分布!$C$3:$G$62,MATCH($C29,[1]任务时间分布!$B$3:$B$62),5)</f>
        <v>0</v>
      </c>
      <c r="S29">
        <f>D29-SUM(N29:R29)</f>
        <v>1597</v>
      </c>
      <c r="T29">
        <f>$L29*N29*N$10</f>
        <v>0</v>
      </c>
      <c r="U29">
        <f>$L29*O29*O$10</f>
        <v>0</v>
      </c>
      <c r="V29">
        <f>$L29*P29*P$10</f>
        <v>0</v>
      </c>
      <c r="W29">
        <f>$L29*Q29*Q$10</f>
        <v>0</v>
      </c>
      <c r="X29">
        <f>$L29*R29*R$10</f>
        <v>0</v>
      </c>
      <c r="Y29">
        <f t="shared" si="13"/>
        <v>0</v>
      </c>
    </row>
    <row r="30" spans="2:25" x14ac:dyDescent="0.15">
      <c r="B30">
        <f t="shared" si="4"/>
        <v>2</v>
      </c>
      <c r="C30">
        <v>19</v>
      </c>
      <c r="D30">
        <f t="shared" si="5"/>
        <v>1694</v>
      </c>
      <c r="E30" s="3">
        <f t="shared" si="6"/>
        <v>0.23527777777777778</v>
      </c>
      <c r="F30">
        <f t="shared" si="7"/>
        <v>21353</v>
      </c>
      <c r="G30" s="3">
        <f t="shared" si="8"/>
        <v>2.9656944444444444</v>
      </c>
      <c r="H30" s="4">
        <f t="shared" si="9"/>
        <v>355.88333333333333</v>
      </c>
      <c r="I30">
        <f t="shared" si="10"/>
        <v>1067.6500000000001</v>
      </c>
      <c r="J30">
        <f t="shared" si="14"/>
        <v>55.599173134922395</v>
      </c>
      <c r="K30">
        <f t="shared" si="11"/>
        <v>59360</v>
      </c>
      <c r="L30" s="7">
        <f t="shared" si="12"/>
        <v>2.8000000000000016</v>
      </c>
      <c r="M30" s="12">
        <v>1</v>
      </c>
      <c r="N30">
        <f>INDEX([1]任务时间分布!$C$3:$G$62,MATCH($C30,[1]任务时间分布!$B$3:$B$62),1)</f>
        <v>0</v>
      </c>
      <c r="O30">
        <f>INDEX([1]任务时间分布!$C$3:$G$62,MATCH($C30,[1]任务时间分布!$B$3:$B$62),2)</f>
        <v>0</v>
      </c>
      <c r="P30">
        <f>INDEX([1]任务时间分布!$C$3:$G$62,MATCH($C30,[1]任务时间分布!$B$3:$B$62),3)</f>
        <v>0</v>
      </c>
      <c r="Q30">
        <f>INDEX([1]任务时间分布!$C$3:$G$62,MATCH($C30,[1]任务时间分布!$B$3:$B$62),4)</f>
        <v>0</v>
      </c>
      <c r="R30">
        <f>INDEX([1]任务时间分布!$C$3:$G$62,MATCH($C30,[1]任务时间分布!$B$3:$B$62),5)</f>
        <v>0</v>
      </c>
      <c r="S30">
        <f>D30-SUM(N30:R30)</f>
        <v>1694</v>
      </c>
      <c r="T30">
        <f>$L30*N30*N$10</f>
        <v>0</v>
      </c>
      <c r="U30">
        <f>$L30*O30*O$10</f>
        <v>0</v>
      </c>
      <c r="V30">
        <f>$L30*P30*P$10</f>
        <v>0</v>
      </c>
      <c r="W30">
        <f>$L30*Q30*Q$10</f>
        <v>0</v>
      </c>
      <c r="X30">
        <f>$L30*R30*R$10</f>
        <v>0</v>
      </c>
      <c r="Y30">
        <f t="shared" si="13"/>
        <v>0</v>
      </c>
    </row>
    <row r="31" spans="2:25" x14ac:dyDescent="0.15">
      <c r="B31">
        <f t="shared" si="4"/>
        <v>3</v>
      </c>
      <c r="C31">
        <v>20</v>
      </c>
      <c r="D31">
        <f t="shared" si="5"/>
        <v>1778</v>
      </c>
      <c r="E31" s="3">
        <f t="shared" si="6"/>
        <v>0.24694444444444444</v>
      </c>
      <c r="F31">
        <f t="shared" si="7"/>
        <v>23131</v>
      </c>
      <c r="G31" s="3">
        <f t="shared" si="8"/>
        <v>3.2126388888888888</v>
      </c>
      <c r="H31" s="4">
        <f t="shared" si="9"/>
        <v>385.51666666666665</v>
      </c>
      <c r="I31">
        <f t="shared" si="10"/>
        <v>1156.55</v>
      </c>
      <c r="J31">
        <f t="shared" si="14"/>
        <v>61.159090448414638</v>
      </c>
      <c r="K31">
        <f t="shared" si="11"/>
        <v>70730</v>
      </c>
      <c r="L31" s="7">
        <f t="shared" si="12"/>
        <v>2.9000000000000017</v>
      </c>
      <c r="M31" s="12">
        <v>1</v>
      </c>
      <c r="N31">
        <f>INDEX([1]任务时间分布!$C$3:$G$62,MATCH($C31,[1]任务时间分布!$B$3:$B$62),1)</f>
        <v>0</v>
      </c>
      <c r="O31">
        <f>INDEX([1]任务时间分布!$C$3:$G$62,MATCH($C31,[1]任务时间分布!$B$3:$B$62),2)</f>
        <v>0</v>
      </c>
      <c r="P31">
        <f>INDEX([1]任务时间分布!$C$3:$G$62,MATCH($C31,[1]任务时间分布!$B$3:$B$62),3)</f>
        <v>0</v>
      </c>
      <c r="Q31">
        <f>INDEX([1]任务时间分布!$C$3:$G$62,MATCH($C31,[1]任务时间分布!$B$3:$B$62),4)</f>
        <v>0</v>
      </c>
      <c r="R31">
        <f>INDEX([1]任务时间分布!$C$3:$G$62,MATCH($C31,[1]任务时间分布!$B$3:$B$62),5)</f>
        <v>0</v>
      </c>
      <c r="S31">
        <f>D31-SUM(N31:R31)</f>
        <v>1778</v>
      </c>
      <c r="T31">
        <f>$L31*N31*N$10</f>
        <v>0</v>
      </c>
      <c r="U31">
        <f>$L31*O31*O$10</f>
        <v>0</v>
      </c>
      <c r="V31">
        <f>$L31*P31*P$10</f>
        <v>0</v>
      </c>
      <c r="W31">
        <f>$L31*Q31*Q$10</f>
        <v>0</v>
      </c>
      <c r="X31">
        <f>$L31*R31*R$10</f>
        <v>0</v>
      </c>
      <c r="Y31">
        <f t="shared" si="13"/>
        <v>0</v>
      </c>
    </row>
    <row r="32" spans="2:25" x14ac:dyDescent="0.15">
      <c r="B32">
        <f t="shared" si="4"/>
        <v>3</v>
      </c>
      <c r="C32">
        <v>21</v>
      </c>
      <c r="D32">
        <f t="shared" si="5"/>
        <v>1849</v>
      </c>
      <c r="E32" s="3">
        <f t="shared" si="6"/>
        <v>0.25680555555555556</v>
      </c>
      <c r="F32">
        <f t="shared" si="7"/>
        <v>24980</v>
      </c>
      <c r="G32" s="3">
        <f t="shared" si="8"/>
        <v>3.4694444444444446</v>
      </c>
      <c r="H32" s="4">
        <f t="shared" si="9"/>
        <v>416.33333333333331</v>
      </c>
      <c r="I32">
        <f t="shared" si="10"/>
        <v>1249</v>
      </c>
      <c r="J32">
        <f t="shared" si="14"/>
        <v>67.274999493256104</v>
      </c>
      <c r="K32">
        <f t="shared" si="11"/>
        <v>84025</v>
      </c>
      <c r="L32" s="7">
        <f t="shared" si="12"/>
        <v>3.0000000000000018</v>
      </c>
      <c r="M32" s="12">
        <v>1</v>
      </c>
      <c r="N32">
        <f>INDEX([1]任务时间分布!$C$3:$G$62,MATCH($C32,[1]任务时间分布!$B$3:$B$62),1)</f>
        <v>0</v>
      </c>
      <c r="O32">
        <f>INDEX([1]任务时间分布!$C$3:$G$62,MATCH($C32,[1]任务时间分布!$B$3:$B$62),2)</f>
        <v>0</v>
      </c>
      <c r="P32">
        <f>INDEX([1]任务时间分布!$C$3:$G$62,MATCH($C32,[1]任务时间分布!$B$3:$B$62),3)</f>
        <v>0</v>
      </c>
      <c r="Q32">
        <f>INDEX([1]任务时间分布!$C$3:$G$62,MATCH($C32,[1]任务时间分布!$B$3:$B$62),4)</f>
        <v>0</v>
      </c>
      <c r="R32">
        <f>INDEX([1]任务时间分布!$C$3:$G$62,MATCH($C32,[1]任务时间分布!$B$3:$B$62),5)</f>
        <v>0</v>
      </c>
      <c r="S32">
        <f>D32-SUM(N32:R32)</f>
        <v>1849</v>
      </c>
      <c r="T32">
        <f>$L32*N32*N$10</f>
        <v>0</v>
      </c>
      <c r="U32">
        <f>$L32*O32*O$10</f>
        <v>0</v>
      </c>
      <c r="V32">
        <f>$L32*P32*P$10</f>
        <v>0</v>
      </c>
      <c r="W32">
        <f>$L32*Q32*Q$10</f>
        <v>0</v>
      </c>
      <c r="X32">
        <f>$L32*R32*R$10</f>
        <v>0</v>
      </c>
      <c r="Y32">
        <f t="shared" si="13"/>
        <v>0</v>
      </c>
    </row>
    <row r="33" spans="2:25" x14ac:dyDescent="0.15">
      <c r="B33">
        <f t="shared" si="4"/>
        <v>3</v>
      </c>
      <c r="C33">
        <v>22</v>
      </c>
      <c r="D33">
        <f t="shared" si="5"/>
        <v>1934</v>
      </c>
      <c r="E33" s="3">
        <f t="shared" si="6"/>
        <v>0.26861111111111113</v>
      </c>
      <c r="F33">
        <f t="shared" si="7"/>
        <v>26914</v>
      </c>
      <c r="G33" s="3">
        <f t="shared" si="8"/>
        <v>3.7380555555555555</v>
      </c>
      <c r="H33" s="4">
        <f t="shared" si="9"/>
        <v>448.56666666666666</v>
      </c>
      <c r="I33">
        <f t="shared" si="10"/>
        <v>1345.7</v>
      </c>
      <c r="J33">
        <f t="shared" si="14"/>
        <v>74.002499442581723</v>
      </c>
      <c r="K33">
        <f t="shared" si="11"/>
        <v>99585</v>
      </c>
      <c r="L33" s="7">
        <f t="shared" si="12"/>
        <v>3.1000000000000019</v>
      </c>
      <c r="M33" s="12">
        <v>1</v>
      </c>
      <c r="N33">
        <f>INDEX([1]任务时间分布!$C$3:$G$62,MATCH($C33,[1]任务时间分布!$B$3:$B$62),1)</f>
        <v>0</v>
      </c>
      <c r="O33">
        <f>INDEX([1]任务时间分布!$C$3:$G$62,MATCH($C33,[1]任务时间分布!$B$3:$B$62),2)</f>
        <v>0</v>
      </c>
      <c r="P33">
        <f>INDEX([1]任务时间分布!$C$3:$G$62,MATCH($C33,[1]任务时间分布!$B$3:$B$62),3)</f>
        <v>0</v>
      </c>
      <c r="Q33">
        <f>INDEX([1]任务时间分布!$C$3:$G$62,MATCH($C33,[1]任务时间分布!$B$3:$B$62),4)</f>
        <v>0</v>
      </c>
      <c r="R33">
        <f>INDEX([1]任务时间分布!$C$3:$G$62,MATCH($C33,[1]任务时间分布!$B$3:$B$62),5)</f>
        <v>0</v>
      </c>
      <c r="S33">
        <f>D33-SUM(N33:R33)</f>
        <v>1934</v>
      </c>
      <c r="T33">
        <f>$L33*N33*N$10</f>
        <v>0</v>
      </c>
      <c r="U33">
        <f>$L33*O33*O$10</f>
        <v>0</v>
      </c>
      <c r="V33">
        <f>$L33*P33*P$10</f>
        <v>0</v>
      </c>
      <c r="W33">
        <f>$L33*Q33*Q$10</f>
        <v>0</v>
      </c>
      <c r="X33">
        <f>$L33*R33*R$10</f>
        <v>0</v>
      </c>
      <c r="Y33">
        <f t="shared" si="13"/>
        <v>0</v>
      </c>
    </row>
    <row r="34" spans="2:25" x14ac:dyDescent="0.15">
      <c r="B34">
        <f t="shared" si="4"/>
        <v>3</v>
      </c>
      <c r="C34">
        <v>23</v>
      </c>
      <c r="D34">
        <f t="shared" si="5"/>
        <v>2029</v>
      </c>
      <c r="E34" s="3">
        <f t="shared" si="6"/>
        <v>0.28180555555555553</v>
      </c>
      <c r="F34">
        <f t="shared" si="7"/>
        <v>28943</v>
      </c>
      <c r="G34" s="3">
        <f t="shared" si="8"/>
        <v>4.0198611111111111</v>
      </c>
      <c r="H34" s="4">
        <f t="shared" si="9"/>
        <v>482.38333333333333</v>
      </c>
      <c r="I34">
        <f t="shared" si="10"/>
        <v>1447.15</v>
      </c>
      <c r="J34">
        <f t="shared" si="14"/>
        <v>81.402749386839901</v>
      </c>
      <c r="K34">
        <f t="shared" si="11"/>
        <v>117800</v>
      </c>
      <c r="L34" s="7">
        <f t="shared" si="12"/>
        <v>3.200000000000002</v>
      </c>
      <c r="M34" s="12">
        <v>1</v>
      </c>
      <c r="N34">
        <f>INDEX([1]任务时间分布!$C$3:$G$62,MATCH($C34,[1]任务时间分布!$B$3:$B$62),1)</f>
        <v>0</v>
      </c>
      <c r="O34">
        <f>INDEX([1]任务时间分布!$C$3:$G$62,MATCH($C34,[1]任务时间分布!$B$3:$B$62),2)</f>
        <v>0</v>
      </c>
      <c r="P34">
        <f>INDEX([1]任务时间分布!$C$3:$G$62,MATCH($C34,[1]任务时间分布!$B$3:$B$62),3)</f>
        <v>0</v>
      </c>
      <c r="Q34">
        <f>INDEX([1]任务时间分布!$C$3:$G$62,MATCH($C34,[1]任务时间分布!$B$3:$B$62),4)</f>
        <v>0</v>
      </c>
      <c r="R34">
        <f>INDEX([1]任务时间分布!$C$3:$G$62,MATCH($C34,[1]任务时间分布!$B$3:$B$62),5)</f>
        <v>0</v>
      </c>
      <c r="S34">
        <f>D34-SUM(N34:R34)</f>
        <v>2029</v>
      </c>
      <c r="T34">
        <f>$L34*N34*N$10</f>
        <v>0</v>
      </c>
      <c r="U34">
        <f>$L34*O34*O$10</f>
        <v>0</v>
      </c>
      <c r="V34">
        <f>$L34*P34*P$10</f>
        <v>0</v>
      </c>
      <c r="W34">
        <f>$L34*Q34*Q$10</f>
        <v>0</v>
      </c>
      <c r="X34">
        <f>$L34*R34*R$10</f>
        <v>0</v>
      </c>
      <c r="Y34">
        <f t="shared" si="13"/>
        <v>0</v>
      </c>
    </row>
    <row r="35" spans="2:25" x14ac:dyDescent="0.15">
      <c r="B35">
        <f t="shared" si="4"/>
        <v>3</v>
      </c>
      <c r="C35">
        <v>24</v>
      </c>
      <c r="D35">
        <f t="shared" si="5"/>
        <v>2134</v>
      </c>
      <c r="E35" s="3">
        <f t="shared" si="6"/>
        <v>0.29638888888888887</v>
      </c>
      <c r="F35">
        <f t="shared" si="7"/>
        <v>31077</v>
      </c>
      <c r="G35" s="3">
        <f t="shared" si="8"/>
        <v>4.3162500000000001</v>
      </c>
      <c r="H35" s="4">
        <f t="shared" si="9"/>
        <v>517.95000000000005</v>
      </c>
      <c r="I35">
        <f t="shared" si="10"/>
        <v>1553.85</v>
      </c>
      <c r="J35">
        <f t="shared" si="14"/>
        <v>89.543024325523902</v>
      </c>
      <c r="K35">
        <f t="shared" si="11"/>
        <v>139135</v>
      </c>
      <c r="L35" s="7">
        <f t="shared" si="12"/>
        <v>3.300000000000002</v>
      </c>
      <c r="M35" s="12">
        <v>1</v>
      </c>
      <c r="N35">
        <f>INDEX([1]任务时间分布!$C$3:$G$62,MATCH($C35,[1]任务时间分布!$B$3:$B$62),1)</f>
        <v>0</v>
      </c>
      <c r="O35">
        <f>INDEX([1]任务时间分布!$C$3:$G$62,MATCH($C35,[1]任务时间分布!$B$3:$B$62),2)</f>
        <v>0</v>
      </c>
      <c r="P35">
        <f>INDEX([1]任务时间分布!$C$3:$G$62,MATCH($C35,[1]任务时间分布!$B$3:$B$62),3)</f>
        <v>0</v>
      </c>
      <c r="Q35">
        <f>INDEX([1]任务时间分布!$C$3:$G$62,MATCH($C35,[1]任务时间分布!$B$3:$B$62),4)</f>
        <v>0</v>
      </c>
      <c r="R35">
        <f>INDEX([1]任务时间分布!$C$3:$G$62,MATCH($C35,[1]任务时间分布!$B$3:$B$62),5)</f>
        <v>0</v>
      </c>
      <c r="S35">
        <f>D35-SUM(N35:R35)</f>
        <v>2134</v>
      </c>
      <c r="T35">
        <f>$L35*N35*N$10</f>
        <v>0</v>
      </c>
      <c r="U35">
        <f>$L35*O35*O$10</f>
        <v>0</v>
      </c>
      <c r="V35">
        <f>$L35*P35*P$10</f>
        <v>0</v>
      </c>
      <c r="W35">
        <f>$L35*Q35*Q$10</f>
        <v>0</v>
      </c>
      <c r="X35">
        <f>$L35*R35*R$10</f>
        <v>0</v>
      </c>
      <c r="Y35">
        <f t="shared" si="13"/>
        <v>0</v>
      </c>
    </row>
    <row r="36" spans="2:25" x14ac:dyDescent="0.15">
      <c r="B36">
        <f t="shared" si="4"/>
        <v>3</v>
      </c>
      <c r="C36">
        <v>25</v>
      </c>
      <c r="D36">
        <f t="shared" si="5"/>
        <v>2249</v>
      </c>
      <c r="E36" s="3">
        <f t="shared" si="6"/>
        <v>0.31236111111111109</v>
      </c>
      <c r="F36">
        <f t="shared" si="7"/>
        <v>33326</v>
      </c>
      <c r="G36" s="3">
        <f t="shared" si="8"/>
        <v>4.6286111111111108</v>
      </c>
      <c r="H36" s="4">
        <f t="shared" si="9"/>
        <v>555.43333333333328</v>
      </c>
      <c r="I36">
        <f t="shared" si="10"/>
        <v>1666.3</v>
      </c>
      <c r="J36">
        <f t="shared" si="14"/>
        <v>98.497326758076298</v>
      </c>
      <c r="K36">
        <f t="shared" si="11"/>
        <v>164125</v>
      </c>
      <c r="L36" s="7">
        <f t="shared" si="12"/>
        <v>3.4000000000000021</v>
      </c>
      <c r="M36" s="12">
        <v>1</v>
      </c>
      <c r="N36">
        <f>INDEX([1]任务时间分布!$C$3:$G$62,MATCH($C36,[1]任务时间分布!$B$3:$B$62),1)</f>
        <v>0</v>
      </c>
      <c r="O36">
        <f>INDEX([1]任务时间分布!$C$3:$G$62,MATCH($C36,[1]任务时间分布!$B$3:$B$62),2)</f>
        <v>0</v>
      </c>
      <c r="P36">
        <f>INDEX([1]任务时间分布!$C$3:$G$62,MATCH($C36,[1]任务时间分布!$B$3:$B$62),3)</f>
        <v>0</v>
      </c>
      <c r="Q36">
        <f>INDEX([1]任务时间分布!$C$3:$G$62,MATCH($C36,[1]任务时间分布!$B$3:$B$62),4)</f>
        <v>0</v>
      </c>
      <c r="R36">
        <f>INDEX([1]任务时间分布!$C$3:$G$62,MATCH($C36,[1]任务时间分布!$B$3:$B$62),5)</f>
        <v>0</v>
      </c>
      <c r="S36">
        <f>D36-SUM(N36:R36)</f>
        <v>2249</v>
      </c>
      <c r="T36">
        <f>$L36*N36*N$10</f>
        <v>0</v>
      </c>
      <c r="U36">
        <f>$L36*O36*O$10</f>
        <v>0</v>
      </c>
      <c r="V36">
        <f>$L36*P36*P$10</f>
        <v>0</v>
      </c>
      <c r="W36">
        <f>$L36*Q36*Q$10</f>
        <v>0</v>
      </c>
      <c r="X36">
        <f>$L36*R36*R$10</f>
        <v>0</v>
      </c>
      <c r="Y36">
        <f t="shared" si="13"/>
        <v>0</v>
      </c>
    </row>
    <row r="37" spans="2:25" x14ac:dyDescent="0.15">
      <c r="B37">
        <f t="shared" si="4"/>
        <v>3</v>
      </c>
      <c r="C37">
        <v>26</v>
      </c>
      <c r="D37">
        <f t="shared" si="5"/>
        <v>2372</v>
      </c>
      <c r="E37" s="3">
        <f t="shared" si="6"/>
        <v>0.32944444444444443</v>
      </c>
      <c r="F37">
        <f t="shared" si="7"/>
        <v>35698</v>
      </c>
      <c r="G37" s="3">
        <f t="shared" si="8"/>
        <v>4.9580555555555552</v>
      </c>
      <c r="H37" s="4">
        <f t="shared" si="9"/>
        <v>594.9666666666667</v>
      </c>
      <c r="I37">
        <f t="shared" si="10"/>
        <v>1784.9</v>
      </c>
      <c r="J37">
        <f t="shared" si="14"/>
        <v>108.34705943388394</v>
      </c>
      <c r="K37">
        <f t="shared" si="11"/>
        <v>193385</v>
      </c>
      <c r="L37" s="7">
        <f t="shared" si="12"/>
        <v>3.5000000000000022</v>
      </c>
      <c r="M37" s="12">
        <v>1</v>
      </c>
      <c r="N37">
        <f>INDEX([1]任务时间分布!$C$3:$G$62,MATCH($C37,[1]任务时间分布!$B$3:$B$62),1)</f>
        <v>0</v>
      </c>
      <c r="O37">
        <f>INDEX([1]任务时间分布!$C$3:$G$62,MATCH($C37,[1]任务时间分布!$B$3:$B$62),2)</f>
        <v>0</v>
      </c>
      <c r="P37">
        <f>INDEX([1]任务时间分布!$C$3:$G$62,MATCH($C37,[1]任务时间分布!$B$3:$B$62),3)</f>
        <v>0</v>
      </c>
      <c r="Q37">
        <f>INDEX([1]任务时间分布!$C$3:$G$62,MATCH($C37,[1]任务时间分布!$B$3:$B$62),4)</f>
        <v>0</v>
      </c>
      <c r="R37">
        <f>INDEX([1]任务时间分布!$C$3:$G$62,MATCH($C37,[1]任务时间分布!$B$3:$B$62),5)</f>
        <v>0</v>
      </c>
      <c r="S37">
        <f>D37-SUM(N37:R37)</f>
        <v>2372</v>
      </c>
      <c r="T37">
        <f>$L37*N37*N$10</f>
        <v>0</v>
      </c>
      <c r="U37">
        <f>$L37*O37*O$10</f>
        <v>0</v>
      </c>
      <c r="V37">
        <f>$L37*P37*P$10</f>
        <v>0</v>
      </c>
      <c r="W37">
        <f>$L37*Q37*Q$10</f>
        <v>0</v>
      </c>
      <c r="X37">
        <f>$L37*R37*R$10</f>
        <v>0</v>
      </c>
      <c r="Y37">
        <f t="shared" si="13"/>
        <v>0</v>
      </c>
    </row>
    <row r="38" spans="2:25" x14ac:dyDescent="0.15">
      <c r="B38">
        <f t="shared" si="4"/>
        <v>3</v>
      </c>
      <c r="C38">
        <v>27</v>
      </c>
      <c r="D38">
        <f t="shared" si="5"/>
        <v>2504</v>
      </c>
      <c r="E38" s="3">
        <f t="shared" si="6"/>
        <v>0.3477777777777778</v>
      </c>
      <c r="F38">
        <f t="shared" si="7"/>
        <v>38202</v>
      </c>
      <c r="G38" s="3">
        <f t="shared" si="8"/>
        <v>5.3058333333333332</v>
      </c>
      <c r="H38" s="4">
        <f t="shared" si="9"/>
        <v>636.70000000000005</v>
      </c>
      <c r="I38">
        <f t="shared" si="10"/>
        <v>1910.1</v>
      </c>
      <c r="J38">
        <f t="shared" si="14"/>
        <v>119.18176537727234</v>
      </c>
      <c r="K38">
        <f t="shared" si="11"/>
        <v>227645</v>
      </c>
      <c r="L38" s="7">
        <f t="shared" si="12"/>
        <v>3.6000000000000023</v>
      </c>
      <c r="M38" s="12">
        <v>1</v>
      </c>
      <c r="N38">
        <f>INDEX([1]任务时间分布!$C$3:$G$62,MATCH($C38,[1]任务时间分布!$B$3:$B$62),1)</f>
        <v>0</v>
      </c>
      <c r="O38">
        <f>INDEX([1]任务时间分布!$C$3:$G$62,MATCH($C38,[1]任务时间分布!$B$3:$B$62),2)</f>
        <v>0</v>
      </c>
      <c r="P38">
        <f>INDEX([1]任务时间分布!$C$3:$G$62,MATCH($C38,[1]任务时间分布!$B$3:$B$62),3)</f>
        <v>0</v>
      </c>
      <c r="Q38">
        <f>INDEX([1]任务时间分布!$C$3:$G$62,MATCH($C38,[1]任务时间分布!$B$3:$B$62),4)</f>
        <v>0</v>
      </c>
      <c r="R38">
        <f>INDEX([1]任务时间分布!$C$3:$G$62,MATCH($C38,[1]任务时间分布!$B$3:$B$62),5)</f>
        <v>0</v>
      </c>
      <c r="S38">
        <f>D38-SUM(N38:R38)</f>
        <v>2504</v>
      </c>
      <c r="T38">
        <f>$L38*N38*N$10</f>
        <v>0</v>
      </c>
      <c r="U38">
        <f>$L38*O38*O$10</f>
        <v>0</v>
      </c>
      <c r="V38">
        <f>$L38*P38*P$10</f>
        <v>0</v>
      </c>
      <c r="W38">
        <f>$L38*Q38*Q$10</f>
        <v>0</v>
      </c>
      <c r="X38">
        <f>$L38*R38*R$10</f>
        <v>0</v>
      </c>
      <c r="Y38">
        <f t="shared" si="13"/>
        <v>0</v>
      </c>
    </row>
    <row r="39" spans="2:25" x14ac:dyDescent="0.15">
      <c r="B39">
        <f t="shared" si="4"/>
        <v>3</v>
      </c>
      <c r="C39">
        <v>28</v>
      </c>
      <c r="D39">
        <f t="shared" si="5"/>
        <v>2642</v>
      </c>
      <c r="E39" s="3">
        <f t="shared" si="6"/>
        <v>0.36694444444444446</v>
      </c>
      <c r="F39">
        <f t="shared" si="7"/>
        <v>40844</v>
      </c>
      <c r="G39" s="3">
        <f t="shared" si="8"/>
        <v>5.6727777777777781</v>
      </c>
      <c r="H39" s="4">
        <f t="shared" si="9"/>
        <v>680.73333333333335</v>
      </c>
      <c r="I39">
        <f t="shared" si="10"/>
        <v>2042.2</v>
      </c>
      <c r="J39">
        <f t="shared" si="14"/>
        <v>131.09994191499959</v>
      </c>
      <c r="K39">
        <f t="shared" si="11"/>
        <v>267730</v>
      </c>
      <c r="L39" s="7">
        <f t="shared" si="12"/>
        <v>3.7000000000000024</v>
      </c>
      <c r="M39" s="12">
        <v>1</v>
      </c>
      <c r="N39">
        <f>INDEX([1]任务时间分布!$C$3:$G$62,MATCH($C39,[1]任务时间分布!$B$3:$B$62),1)</f>
        <v>0</v>
      </c>
      <c r="O39">
        <f>INDEX([1]任务时间分布!$C$3:$G$62,MATCH($C39,[1]任务时间分布!$B$3:$B$62),2)</f>
        <v>0</v>
      </c>
      <c r="P39">
        <f>INDEX([1]任务时间分布!$C$3:$G$62,MATCH($C39,[1]任务时间分布!$B$3:$B$62),3)</f>
        <v>0</v>
      </c>
      <c r="Q39">
        <f>INDEX([1]任务时间分布!$C$3:$G$62,MATCH($C39,[1]任务时间分布!$B$3:$B$62),4)</f>
        <v>0</v>
      </c>
      <c r="R39">
        <f>INDEX([1]任务时间分布!$C$3:$G$62,MATCH($C39,[1]任务时间分布!$B$3:$B$62),5)</f>
        <v>0</v>
      </c>
      <c r="S39">
        <f>D39-SUM(N39:R39)</f>
        <v>2642</v>
      </c>
      <c r="T39">
        <f>$L39*N39*N$10</f>
        <v>0</v>
      </c>
      <c r="U39">
        <f>$L39*O39*O$10</f>
        <v>0</v>
      </c>
      <c r="V39">
        <f>$L39*P39*P$10</f>
        <v>0</v>
      </c>
      <c r="W39">
        <f>$L39*Q39*Q$10</f>
        <v>0</v>
      </c>
      <c r="X39">
        <f>$L39*R39*R$10</f>
        <v>0</v>
      </c>
      <c r="Y39">
        <f t="shared" si="13"/>
        <v>0</v>
      </c>
    </row>
    <row r="40" spans="2:25" x14ac:dyDescent="0.15">
      <c r="B40">
        <f t="shared" si="4"/>
        <v>3</v>
      </c>
      <c r="C40">
        <v>29</v>
      </c>
      <c r="D40">
        <f t="shared" si="5"/>
        <v>2788</v>
      </c>
      <c r="E40" s="3">
        <f t="shared" si="6"/>
        <v>0.38722222222222225</v>
      </c>
      <c r="F40">
        <f t="shared" si="7"/>
        <v>43632</v>
      </c>
      <c r="G40" s="3">
        <f t="shared" si="8"/>
        <v>6.06</v>
      </c>
      <c r="H40" s="4">
        <f t="shared" si="9"/>
        <v>727.2</v>
      </c>
      <c r="I40">
        <f t="shared" si="10"/>
        <v>2181.6</v>
      </c>
      <c r="J40">
        <f t="shared" si="14"/>
        <v>144.20993610649955</v>
      </c>
      <c r="K40">
        <f t="shared" si="11"/>
        <v>314605</v>
      </c>
      <c r="L40" s="7">
        <f t="shared" si="12"/>
        <v>3.8000000000000025</v>
      </c>
      <c r="M40" s="12">
        <v>1</v>
      </c>
      <c r="N40">
        <f>INDEX([1]任务时间分布!$C$3:$G$62,MATCH($C40,[1]任务时间分布!$B$3:$B$62),1)</f>
        <v>0</v>
      </c>
      <c r="O40">
        <f>INDEX([1]任务时间分布!$C$3:$G$62,MATCH($C40,[1]任务时间分布!$B$3:$B$62),2)</f>
        <v>0</v>
      </c>
      <c r="P40">
        <f>INDEX([1]任务时间分布!$C$3:$G$62,MATCH($C40,[1]任务时间分布!$B$3:$B$62),3)</f>
        <v>0</v>
      </c>
      <c r="Q40">
        <f>INDEX([1]任务时间分布!$C$3:$G$62,MATCH($C40,[1]任务时间分布!$B$3:$B$62),4)</f>
        <v>0</v>
      </c>
      <c r="R40">
        <f>INDEX([1]任务时间分布!$C$3:$G$62,MATCH($C40,[1]任务时间分布!$B$3:$B$62),5)</f>
        <v>0</v>
      </c>
      <c r="S40">
        <f>D40-SUM(N40:R40)</f>
        <v>2788</v>
      </c>
      <c r="T40">
        <f>$L40*N40*N$10</f>
        <v>0</v>
      </c>
      <c r="U40">
        <f>$L40*O40*O$10</f>
        <v>0</v>
      </c>
      <c r="V40">
        <f>$L40*P40*P$10</f>
        <v>0</v>
      </c>
      <c r="W40">
        <f>$L40*Q40*Q$10</f>
        <v>0</v>
      </c>
      <c r="X40">
        <f>$L40*R40*R$10</f>
        <v>0</v>
      </c>
      <c r="Y40">
        <f t="shared" si="13"/>
        <v>0</v>
      </c>
    </row>
    <row r="41" spans="2:25" x14ac:dyDescent="0.15">
      <c r="B41">
        <f t="shared" si="4"/>
        <v>4</v>
      </c>
      <c r="C41">
        <v>30</v>
      </c>
      <c r="D41">
        <f t="shared" si="5"/>
        <v>2928</v>
      </c>
      <c r="E41" s="3">
        <f t="shared" si="6"/>
        <v>0.40666666666666668</v>
      </c>
      <c r="F41">
        <f t="shared" si="7"/>
        <v>46560</v>
      </c>
      <c r="G41" s="3">
        <f t="shared" si="8"/>
        <v>6.4666666666666668</v>
      </c>
      <c r="H41" s="4">
        <f t="shared" si="9"/>
        <v>776</v>
      </c>
      <c r="I41">
        <f t="shared" si="10"/>
        <v>2328</v>
      </c>
      <c r="J41">
        <f t="shared" si="14"/>
        <v>158.63092971714951</v>
      </c>
      <c r="K41">
        <f t="shared" si="11"/>
        <v>369290</v>
      </c>
      <c r="L41" s="7">
        <f t="shared" si="12"/>
        <v>3.9000000000000026</v>
      </c>
      <c r="M41" s="12">
        <v>1</v>
      </c>
      <c r="N41">
        <f>INDEX([1]任务时间分布!$C$3:$G$62,MATCH($C41,[1]任务时间分布!$B$3:$B$62),1)</f>
        <v>0</v>
      </c>
      <c r="O41">
        <f>INDEX([1]任务时间分布!$C$3:$G$62,MATCH($C41,[1]任务时间分布!$B$3:$B$62),2)</f>
        <v>0</v>
      </c>
      <c r="P41">
        <f>INDEX([1]任务时间分布!$C$3:$G$62,MATCH($C41,[1]任务时间分布!$B$3:$B$62),3)</f>
        <v>0</v>
      </c>
      <c r="Q41">
        <f>INDEX([1]任务时间分布!$C$3:$G$62,MATCH($C41,[1]任务时间分布!$B$3:$B$62),4)</f>
        <v>0</v>
      </c>
      <c r="R41">
        <f>INDEX([1]任务时间分布!$C$3:$G$62,MATCH($C41,[1]任务时间分布!$B$3:$B$62),5)</f>
        <v>0</v>
      </c>
      <c r="S41">
        <f>D41-SUM(N41:R41)</f>
        <v>2928</v>
      </c>
      <c r="T41">
        <f>$L41*N41*N$10</f>
        <v>0</v>
      </c>
      <c r="U41">
        <f>$L41*O41*O$10</f>
        <v>0</v>
      </c>
      <c r="V41">
        <f>$L41*P41*P$10</f>
        <v>0</v>
      </c>
      <c r="W41">
        <f>$L41*Q41*Q$10</f>
        <v>0</v>
      </c>
      <c r="X41">
        <f>$L41*R41*R$10</f>
        <v>0</v>
      </c>
      <c r="Y41">
        <f t="shared" si="13"/>
        <v>0</v>
      </c>
    </row>
    <row r="42" spans="2:25" x14ac:dyDescent="0.15">
      <c r="B42">
        <f t="shared" si="4"/>
        <v>4</v>
      </c>
      <c r="C42">
        <v>31</v>
      </c>
      <c r="D42">
        <f t="shared" si="5"/>
        <v>3103</v>
      </c>
      <c r="E42" s="3">
        <f t="shared" si="6"/>
        <v>0.4309722222222222</v>
      </c>
      <c r="F42">
        <f t="shared" si="7"/>
        <v>49663</v>
      </c>
      <c r="G42" s="3">
        <f t="shared" si="8"/>
        <v>6.8976388888888893</v>
      </c>
      <c r="H42" s="4">
        <f t="shared" si="9"/>
        <v>827.7166666666667</v>
      </c>
      <c r="I42">
        <f t="shared" si="10"/>
        <v>2483.15</v>
      </c>
      <c r="J42">
        <f t="shared" si="14"/>
        <v>174.49402268886448</v>
      </c>
      <c r="K42">
        <f t="shared" si="11"/>
        <v>433290</v>
      </c>
      <c r="L42" s="7">
        <f t="shared" si="12"/>
        <v>4.0000000000000027</v>
      </c>
      <c r="M42" s="12">
        <v>1</v>
      </c>
      <c r="N42">
        <f>INDEX([1]任务时间分布!$C$3:$G$62,MATCH($C42,[1]任务时间分布!$B$3:$B$62),1)</f>
        <v>0</v>
      </c>
      <c r="O42">
        <f>INDEX([1]任务时间分布!$C$3:$G$62,MATCH($C42,[1]任务时间分布!$B$3:$B$62),2)</f>
        <v>0</v>
      </c>
      <c r="P42">
        <f>INDEX([1]任务时间分布!$C$3:$G$62,MATCH($C42,[1]任务时间分布!$B$3:$B$62),3)</f>
        <v>0</v>
      </c>
      <c r="Q42">
        <f>INDEX([1]任务时间分布!$C$3:$G$62,MATCH($C42,[1]任务时间分布!$B$3:$B$62),4)</f>
        <v>0</v>
      </c>
      <c r="R42">
        <f>INDEX([1]任务时间分布!$C$3:$G$62,MATCH($C42,[1]任务时间分布!$B$3:$B$62),5)</f>
        <v>0</v>
      </c>
      <c r="S42">
        <f>D42-SUM(N42:R42)</f>
        <v>3103</v>
      </c>
      <c r="T42">
        <f>$L42*N42*N$10</f>
        <v>0</v>
      </c>
      <c r="U42">
        <f>$L42*O42*O$10</f>
        <v>0</v>
      </c>
      <c r="V42">
        <f>$L42*P42*P$10</f>
        <v>0</v>
      </c>
      <c r="W42">
        <f>$L42*Q42*Q$10</f>
        <v>0</v>
      </c>
      <c r="X42">
        <f>$L42*R42*R$10</f>
        <v>0</v>
      </c>
      <c r="Y42">
        <f t="shared" si="13"/>
        <v>0</v>
      </c>
    </row>
    <row r="43" spans="2:25" x14ac:dyDescent="0.15">
      <c r="B43">
        <f t="shared" si="4"/>
        <v>4</v>
      </c>
      <c r="C43">
        <v>32</v>
      </c>
      <c r="D43">
        <f t="shared" si="5"/>
        <v>3348</v>
      </c>
      <c r="E43" s="3">
        <f t="shared" si="6"/>
        <v>0.46500000000000002</v>
      </c>
      <c r="F43">
        <f t="shared" si="7"/>
        <v>53011</v>
      </c>
      <c r="G43" s="3">
        <f t="shared" si="8"/>
        <v>7.3626388888888892</v>
      </c>
      <c r="H43" s="4">
        <f t="shared" si="9"/>
        <v>883.51666666666665</v>
      </c>
      <c r="I43">
        <f t="shared" si="10"/>
        <v>2650.55</v>
      </c>
      <c r="J43">
        <f t="shared" si="14"/>
        <v>191.94342495775095</v>
      </c>
      <c r="K43">
        <f t="shared" si="11"/>
        <v>508755</v>
      </c>
      <c r="L43" s="7">
        <f t="shared" si="12"/>
        <v>4.1000000000000023</v>
      </c>
      <c r="M43" s="12">
        <v>1</v>
      </c>
      <c r="N43">
        <f>INDEX([1]任务时间分布!$C$3:$G$62,MATCH($C43,[1]任务时间分布!$B$3:$B$62),1)</f>
        <v>0</v>
      </c>
      <c r="O43">
        <f>INDEX([1]任务时间分布!$C$3:$G$62,MATCH($C43,[1]任务时间分布!$B$3:$B$62),2)</f>
        <v>0</v>
      </c>
      <c r="P43">
        <f>INDEX([1]任务时间分布!$C$3:$G$62,MATCH($C43,[1]任务时间分布!$B$3:$B$62),3)</f>
        <v>0</v>
      </c>
      <c r="Q43">
        <f>INDEX([1]任务时间分布!$C$3:$G$62,MATCH($C43,[1]任务时间分布!$B$3:$B$62),4)</f>
        <v>0</v>
      </c>
      <c r="R43">
        <f>INDEX([1]任务时间分布!$C$3:$G$62,MATCH($C43,[1]任务时间分布!$B$3:$B$62),5)</f>
        <v>0</v>
      </c>
      <c r="S43">
        <f>D43-SUM(N43:R43)</f>
        <v>3348</v>
      </c>
      <c r="T43">
        <f>$L43*N43*N$10</f>
        <v>0</v>
      </c>
      <c r="U43">
        <f>$L43*O43*O$10</f>
        <v>0</v>
      </c>
      <c r="V43">
        <f>$L43*P43*P$10</f>
        <v>0</v>
      </c>
      <c r="W43">
        <f>$L43*Q43*Q$10</f>
        <v>0</v>
      </c>
      <c r="X43">
        <f>$L43*R43*R$10</f>
        <v>0</v>
      </c>
      <c r="Y43">
        <f t="shared" si="13"/>
        <v>0</v>
      </c>
    </row>
    <row r="44" spans="2:25" x14ac:dyDescent="0.15">
      <c r="B44">
        <f t="shared" si="4"/>
        <v>4</v>
      </c>
      <c r="C44">
        <v>33</v>
      </c>
      <c r="D44">
        <f t="shared" si="5"/>
        <v>3663</v>
      </c>
      <c r="E44" s="3">
        <f t="shared" si="6"/>
        <v>0.50875000000000004</v>
      </c>
      <c r="F44">
        <f t="shared" si="7"/>
        <v>56674</v>
      </c>
      <c r="G44" s="3">
        <f t="shared" si="8"/>
        <v>7.8713888888888892</v>
      </c>
      <c r="H44" s="4">
        <f t="shared" si="9"/>
        <v>944.56666666666672</v>
      </c>
      <c r="I44">
        <f t="shared" si="10"/>
        <v>2833.7</v>
      </c>
      <c r="J44">
        <f t="shared" si="14"/>
        <v>211.13776745352607</v>
      </c>
      <c r="K44">
        <f t="shared" si="11"/>
        <v>598300</v>
      </c>
      <c r="L44" s="7">
        <f t="shared" si="12"/>
        <v>4.200000000000002</v>
      </c>
      <c r="M44" s="12">
        <v>1</v>
      </c>
      <c r="N44">
        <f>INDEX([1]任务时间分布!$C$3:$G$62,MATCH($C44,[1]任务时间分布!$B$3:$B$62),1)</f>
        <v>0</v>
      </c>
      <c r="O44">
        <f>INDEX([1]任务时间分布!$C$3:$G$62,MATCH($C44,[1]任务时间分布!$B$3:$B$62),2)</f>
        <v>0</v>
      </c>
      <c r="P44">
        <f>INDEX([1]任务时间分布!$C$3:$G$62,MATCH($C44,[1]任务时间分布!$B$3:$B$62),3)</f>
        <v>0</v>
      </c>
      <c r="Q44">
        <f>INDEX([1]任务时间分布!$C$3:$G$62,MATCH($C44,[1]任务时间分布!$B$3:$B$62),4)</f>
        <v>0</v>
      </c>
      <c r="R44">
        <f>INDEX([1]任务时间分布!$C$3:$G$62,MATCH($C44,[1]任务时间分布!$B$3:$B$62),5)</f>
        <v>0</v>
      </c>
      <c r="S44">
        <f>D44-SUM(N44:R44)</f>
        <v>3663</v>
      </c>
      <c r="T44">
        <f>$L44*N44*N$10</f>
        <v>0</v>
      </c>
      <c r="U44">
        <f>$L44*O44*O$10</f>
        <v>0</v>
      </c>
      <c r="V44">
        <f>$L44*P44*P$10</f>
        <v>0</v>
      </c>
      <c r="W44">
        <f>$L44*Q44*Q$10</f>
        <v>0</v>
      </c>
      <c r="X44">
        <f>$L44*R44*R$10</f>
        <v>0</v>
      </c>
      <c r="Y44">
        <f t="shared" si="13"/>
        <v>0</v>
      </c>
    </row>
    <row r="45" spans="2:25" x14ac:dyDescent="0.15">
      <c r="B45">
        <f t="shared" si="4"/>
        <v>4</v>
      </c>
      <c r="C45">
        <v>34</v>
      </c>
      <c r="D45">
        <f t="shared" si="5"/>
        <v>4048</v>
      </c>
      <c r="E45" s="3">
        <f t="shared" si="6"/>
        <v>0.56222222222222218</v>
      </c>
      <c r="F45">
        <f t="shared" si="7"/>
        <v>60722</v>
      </c>
      <c r="G45" s="3">
        <f t="shared" si="8"/>
        <v>8.4336111111111105</v>
      </c>
      <c r="H45" s="4">
        <f t="shared" ref="H45:H70" si="15">F45/60</f>
        <v>1012.0333333333333</v>
      </c>
      <c r="I45">
        <f t="shared" si="10"/>
        <v>3036.1</v>
      </c>
      <c r="J45">
        <f t="shared" si="14"/>
        <v>232.25154419887869</v>
      </c>
      <c r="K45">
        <f t="shared" si="11"/>
        <v>705135</v>
      </c>
      <c r="L45" s="7">
        <f t="shared" si="12"/>
        <v>4.3000000000000016</v>
      </c>
      <c r="M45" s="12">
        <v>1</v>
      </c>
      <c r="N45">
        <f>INDEX([1]任务时间分布!$C$3:$G$62,MATCH($C45,[1]任务时间分布!$B$3:$B$62),1)</f>
        <v>0</v>
      </c>
      <c r="O45">
        <f>INDEX([1]任务时间分布!$C$3:$G$62,MATCH($C45,[1]任务时间分布!$B$3:$B$62),2)</f>
        <v>0</v>
      </c>
      <c r="P45">
        <f>INDEX([1]任务时间分布!$C$3:$G$62,MATCH($C45,[1]任务时间分布!$B$3:$B$62),3)</f>
        <v>0</v>
      </c>
      <c r="Q45">
        <f>INDEX([1]任务时间分布!$C$3:$G$62,MATCH($C45,[1]任务时间分布!$B$3:$B$62),4)</f>
        <v>0</v>
      </c>
      <c r="R45">
        <f>INDEX([1]任务时间分布!$C$3:$G$62,MATCH($C45,[1]任务时间分布!$B$3:$B$62),5)</f>
        <v>0</v>
      </c>
      <c r="S45">
        <f>D45-SUM(N45:R45)</f>
        <v>4048</v>
      </c>
      <c r="T45">
        <f>$L45*N45*N$10</f>
        <v>0</v>
      </c>
      <c r="U45">
        <f>$L45*O45*O$10</f>
        <v>0</v>
      </c>
      <c r="V45">
        <f>$L45*P45*P$10</f>
        <v>0</v>
      </c>
      <c r="W45">
        <f>$L45*Q45*Q$10</f>
        <v>0</v>
      </c>
      <c r="X45">
        <f>$L45*R45*R$10</f>
        <v>0</v>
      </c>
      <c r="Y45">
        <f t="shared" si="13"/>
        <v>0</v>
      </c>
    </row>
    <row r="46" spans="2:25" x14ac:dyDescent="0.15">
      <c r="B46">
        <f t="shared" si="4"/>
        <v>4</v>
      </c>
      <c r="C46">
        <v>35</v>
      </c>
      <c r="D46">
        <f t="shared" si="5"/>
        <v>4503</v>
      </c>
      <c r="E46" s="3">
        <f t="shared" si="6"/>
        <v>0.62541666666666662</v>
      </c>
      <c r="F46">
        <f t="shared" si="7"/>
        <v>65225</v>
      </c>
      <c r="G46" s="3">
        <f t="shared" si="8"/>
        <v>9.0590277777777786</v>
      </c>
      <c r="H46" s="4">
        <f t="shared" si="15"/>
        <v>1087.0833333333333</v>
      </c>
      <c r="I46">
        <f t="shared" si="10"/>
        <v>3261.25</v>
      </c>
      <c r="J46">
        <f t="shared" si="14"/>
        <v>255.47669861876659</v>
      </c>
      <c r="K46">
        <f t="shared" si="11"/>
        <v>833170</v>
      </c>
      <c r="L46" s="7">
        <f t="shared" si="12"/>
        <v>4.4000000000000012</v>
      </c>
      <c r="M46" s="12">
        <v>1</v>
      </c>
      <c r="N46">
        <f>INDEX([1]任务时间分布!$C$3:$G$62,MATCH($C46,[1]任务时间分布!$B$3:$B$62),1)</f>
        <v>0</v>
      </c>
      <c r="O46">
        <f>INDEX([1]任务时间分布!$C$3:$G$62,MATCH($C46,[1]任务时间分布!$B$3:$B$62),2)</f>
        <v>0</v>
      </c>
      <c r="P46">
        <f>INDEX([1]任务时间分布!$C$3:$G$62,MATCH($C46,[1]任务时间分布!$B$3:$B$62),3)</f>
        <v>0</v>
      </c>
      <c r="Q46">
        <f>INDEX([1]任务时间分布!$C$3:$G$62,MATCH($C46,[1]任务时间分布!$B$3:$B$62),4)</f>
        <v>0</v>
      </c>
      <c r="R46">
        <f>INDEX([1]任务时间分布!$C$3:$G$62,MATCH($C46,[1]任务时间分布!$B$3:$B$62),5)</f>
        <v>0</v>
      </c>
      <c r="S46">
        <f>D46-SUM(N46:R46)</f>
        <v>4503</v>
      </c>
      <c r="T46">
        <f>$L46*N46*N$10</f>
        <v>0</v>
      </c>
      <c r="U46">
        <f>$L46*O46*O$10</f>
        <v>0</v>
      </c>
      <c r="V46">
        <f>$L46*P46*P$10</f>
        <v>0</v>
      </c>
      <c r="W46">
        <f>$L46*Q46*Q$10</f>
        <v>0</v>
      </c>
      <c r="X46">
        <f>$L46*R46*R$10</f>
        <v>0</v>
      </c>
      <c r="Y46">
        <f t="shared" si="13"/>
        <v>0</v>
      </c>
    </row>
    <row r="47" spans="2:25" x14ac:dyDescent="0.15">
      <c r="B47">
        <f t="shared" si="4"/>
        <v>4</v>
      </c>
      <c r="C47">
        <v>36</v>
      </c>
      <c r="D47">
        <f t="shared" si="5"/>
        <v>5028</v>
      </c>
      <c r="E47" s="3">
        <f t="shared" si="6"/>
        <v>0.69833333333333336</v>
      </c>
      <c r="F47">
        <f t="shared" si="7"/>
        <v>70253</v>
      </c>
      <c r="G47" s="3">
        <f t="shared" si="8"/>
        <v>9.7573611111111109</v>
      </c>
      <c r="H47" s="4">
        <f t="shared" si="15"/>
        <v>1170.8833333333334</v>
      </c>
      <c r="I47">
        <f t="shared" si="10"/>
        <v>3512.65</v>
      </c>
      <c r="J47">
        <f t="shared" si="14"/>
        <v>281.02436848064326</v>
      </c>
      <c r="K47">
        <f t="shared" si="11"/>
        <v>987140</v>
      </c>
      <c r="L47" s="7">
        <f t="shared" si="12"/>
        <v>4.5000000000000009</v>
      </c>
      <c r="M47" s="12">
        <v>1</v>
      </c>
      <c r="N47">
        <f>INDEX([1]任务时间分布!$C$3:$G$62,MATCH($C47,[1]任务时间分布!$B$3:$B$62),1)</f>
        <v>0</v>
      </c>
      <c r="O47">
        <f>INDEX([1]任务时间分布!$C$3:$G$62,MATCH($C47,[1]任务时间分布!$B$3:$B$62),2)</f>
        <v>0</v>
      </c>
      <c r="P47">
        <f>INDEX([1]任务时间分布!$C$3:$G$62,MATCH($C47,[1]任务时间分布!$B$3:$B$62),3)</f>
        <v>0</v>
      </c>
      <c r="Q47">
        <f>INDEX([1]任务时间分布!$C$3:$G$62,MATCH($C47,[1]任务时间分布!$B$3:$B$62),4)</f>
        <v>0</v>
      </c>
      <c r="R47">
        <f>INDEX([1]任务时间分布!$C$3:$G$62,MATCH($C47,[1]任务时间分布!$B$3:$B$62),5)</f>
        <v>0</v>
      </c>
      <c r="S47">
        <f>D47-SUM(N47:R47)</f>
        <v>5028</v>
      </c>
      <c r="T47">
        <f>$L47*N47*N$10</f>
        <v>0</v>
      </c>
      <c r="U47">
        <f>$L47*O47*O$10</f>
        <v>0</v>
      </c>
      <c r="V47">
        <f>$L47*P47*P$10</f>
        <v>0</v>
      </c>
      <c r="W47">
        <f>$L47*Q47*Q$10</f>
        <v>0</v>
      </c>
      <c r="X47">
        <f>$L47*R47*R$10</f>
        <v>0</v>
      </c>
      <c r="Y47">
        <f t="shared" si="13"/>
        <v>0</v>
      </c>
    </row>
    <row r="48" spans="2:25" x14ac:dyDescent="0.15">
      <c r="B48">
        <f t="shared" si="4"/>
        <v>4</v>
      </c>
      <c r="C48">
        <v>37</v>
      </c>
      <c r="D48">
        <f t="shared" si="5"/>
        <v>5623</v>
      </c>
      <c r="E48" s="3">
        <f t="shared" si="6"/>
        <v>0.78097222222222218</v>
      </c>
      <c r="F48">
        <f t="shared" si="7"/>
        <v>75876</v>
      </c>
      <c r="G48" s="3">
        <f t="shared" si="8"/>
        <v>10.538333333333334</v>
      </c>
      <c r="H48" s="4">
        <f t="shared" si="15"/>
        <v>1264.5999999999999</v>
      </c>
      <c r="I48">
        <f t="shared" si="10"/>
        <v>3793.8</v>
      </c>
      <c r="J48">
        <f t="shared" si="14"/>
        <v>309.12680532870763</v>
      </c>
      <c r="K48">
        <f t="shared" si="11"/>
        <v>1172765</v>
      </c>
      <c r="L48" s="7">
        <f t="shared" si="12"/>
        <v>4.6000000000000005</v>
      </c>
      <c r="M48" s="12">
        <v>1</v>
      </c>
      <c r="N48">
        <f>INDEX([1]任务时间分布!$C$3:$G$62,MATCH($C48,[1]任务时间分布!$B$3:$B$62),1)</f>
        <v>0</v>
      </c>
      <c r="O48">
        <f>INDEX([1]任务时间分布!$C$3:$G$62,MATCH($C48,[1]任务时间分布!$B$3:$B$62),2)</f>
        <v>0</v>
      </c>
      <c r="P48">
        <f>INDEX([1]任务时间分布!$C$3:$G$62,MATCH($C48,[1]任务时间分布!$B$3:$B$62),3)</f>
        <v>0</v>
      </c>
      <c r="Q48">
        <f>INDEX([1]任务时间分布!$C$3:$G$62,MATCH($C48,[1]任务时间分布!$B$3:$B$62),4)</f>
        <v>0</v>
      </c>
      <c r="R48">
        <f>INDEX([1]任务时间分布!$C$3:$G$62,MATCH($C48,[1]任务时间分布!$B$3:$B$62),5)</f>
        <v>0</v>
      </c>
      <c r="S48">
        <f>D48-SUM(N48:R48)</f>
        <v>5623</v>
      </c>
      <c r="T48">
        <f>$L48*N48*N$10</f>
        <v>0</v>
      </c>
      <c r="U48">
        <f>$L48*O48*O$10</f>
        <v>0</v>
      </c>
      <c r="V48">
        <f>$L48*P48*P$10</f>
        <v>0</v>
      </c>
      <c r="W48">
        <f>$L48*Q48*Q$10</f>
        <v>0</v>
      </c>
      <c r="X48">
        <f>$L48*R48*R$10</f>
        <v>0</v>
      </c>
      <c r="Y48">
        <f t="shared" si="13"/>
        <v>0</v>
      </c>
    </row>
    <row r="49" spans="2:25" x14ac:dyDescent="0.15">
      <c r="B49">
        <f t="shared" si="4"/>
        <v>4</v>
      </c>
      <c r="C49">
        <v>38</v>
      </c>
      <c r="D49">
        <f t="shared" si="5"/>
        <v>6288</v>
      </c>
      <c r="E49" s="3">
        <f t="shared" si="6"/>
        <v>0.87333333333333329</v>
      </c>
      <c r="F49">
        <f t="shared" si="7"/>
        <v>82164</v>
      </c>
      <c r="G49" s="3">
        <f t="shared" si="8"/>
        <v>11.411666666666667</v>
      </c>
      <c r="H49" s="4">
        <f t="shared" si="15"/>
        <v>1369.4</v>
      </c>
      <c r="I49">
        <f t="shared" si="10"/>
        <v>4108.2</v>
      </c>
      <c r="J49">
        <f t="shared" si="14"/>
        <v>340.03948586157844</v>
      </c>
      <c r="K49">
        <f t="shared" si="11"/>
        <v>1396950</v>
      </c>
      <c r="L49" s="7">
        <f t="shared" si="12"/>
        <v>4.7</v>
      </c>
      <c r="M49" s="12">
        <v>1</v>
      </c>
      <c r="N49">
        <f>INDEX([1]任务时间分布!$C$3:$G$62,MATCH($C49,[1]任务时间分布!$B$3:$B$62),1)</f>
        <v>0</v>
      </c>
      <c r="O49">
        <f>INDEX([1]任务时间分布!$C$3:$G$62,MATCH($C49,[1]任务时间分布!$B$3:$B$62),2)</f>
        <v>0</v>
      </c>
      <c r="P49">
        <f>INDEX([1]任务时间分布!$C$3:$G$62,MATCH($C49,[1]任务时间分布!$B$3:$B$62),3)</f>
        <v>0</v>
      </c>
      <c r="Q49">
        <f>INDEX([1]任务时间分布!$C$3:$G$62,MATCH($C49,[1]任务时间分布!$B$3:$B$62),4)</f>
        <v>0</v>
      </c>
      <c r="R49">
        <f>INDEX([1]任务时间分布!$C$3:$G$62,MATCH($C49,[1]任务时间分布!$B$3:$B$62),5)</f>
        <v>0</v>
      </c>
      <c r="S49">
        <f>D49-SUM(N49:R49)</f>
        <v>6288</v>
      </c>
      <c r="T49">
        <f>$L49*N49*N$10</f>
        <v>0</v>
      </c>
      <c r="U49">
        <f>$L49*O49*O$10</f>
        <v>0</v>
      </c>
      <c r="V49">
        <f>$L49*P49*P$10</f>
        <v>0</v>
      </c>
      <c r="W49">
        <f>$L49*Q49*Q$10</f>
        <v>0</v>
      </c>
      <c r="X49">
        <f>$L49*R49*R$10</f>
        <v>0</v>
      </c>
      <c r="Y49">
        <f t="shared" si="13"/>
        <v>0</v>
      </c>
    </row>
    <row r="50" spans="2:25" x14ac:dyDescent="0.15">
      <c r="B50">
        <f t="shared" si="4"/>
        <v>4</v>
      </c>
      <c r="C50">
        <v>39</v>
      </c>
      <c r="D50">
        <f t="shared" si="5"/>
        <v>7023</v>
      </c>
      <c r="E50" s="3">
        <f t="shared" si="6"/>
        <v>0.97541666666666671</v>
      </c>
      <c r="F50">
        <f t="shared" si="7"/>
        <v>89187</v>
      </c>
      <c r="G50" s="3">
        <f t="shared" si="8"/>
        <v>12.387083333333333</v>
      </c>
      <c r="H50" s="4">
        <f t="shared" si="15"/>
        <v>1486.45</v>
      </c>
      <c r="I50">
        <f t="shared" si="10"/>
        <v>4459.3500000000004</v>
      </c>
      <c r="J50">
        <f t="shared" si="14"/>
        <v>374.04343444773633</v>
      </c>
      <c r="K50">
        <f t="shared" si="11"/>
        <v>1667990</v>
      </c>
      <c r="L50" s="7">
        <f t="shared" si="12"/>
        <v>4.8</v>
      </c>
      <c r="M50" s="12">
        <v>1</v>
      </c>
      <c r="N50">
        <f>INDEX([1]任务时间分布!$C$3:$G$62,MATCH($C50,[1]任务时间分布!$B$3:$B$62),1)</f>
        <v>0</v>
      </c>
      <c r="O50">
        <f>INDEX([1]任务时间分布!$C$3:$G$62,MATCH($C50,[1]任务时间分布!$B$3:$B$62),2)</f>
        <v>0</v>
      </c>
      <c r="P50">
        <f>INDEX([1]任务时间分布!$C$3:$G$62,MATCH($C50,[1]任务时间分布!$B$3:$B$62),3)</f>
        <v>0</v>
      </c>
      <c r="Q50">
        <f>INDEX([1]任务时间分布!$C$3:$G$62,MATCH($C50,[1]任务时间分布!$B$3:$B$62),4)</f>
        <v>0</v>
      </c>
      <c r="R50">
        <f>INDEX([1]任务时间分布!$C$3:$G$62,MATCH($C50,[1]任务时间分布!$B$3:$B$62),5)</f>
        <v>0</v>
      </c>
      <c r="S50">
        <f>D50-SUM(N50:R50)</f>
        <v>7023</v>
      </c>
      <c r="T50">
        <f>$L50*N50*N$10</f>
        <v>0</v>
      </c>
      <c r="U50">
        <f>$L50*O50*O$10</f>
        <v>0</v>
      </c>
      <c r="V50">
        <f>$L50*P50*P$10</f>
        <v>0</v>
      </c>
      <c r="W50">
        <f>$L50*Q50*Q$10</f>
        <v>0</v>
      </c>
      <c r="X50">
        <f>$L50*R50*R$10</f>
        <v>0</v>
      </c>
      <c r="Y50">
        <f t="shared" si="13"/>
        <v>0</v>
      </c>
    </row>
    <row r="51" spans="2:25" x14ac:dyDescent="0.15">
      <c r="B51">
        <f t="shared" si="4"/>
        <v>5</v>
      </c>
      <c r="C51">
        <v>40</v>
      </c>
      <c r="D51">
        <f t="shared" si="5"/>
        <v>7183</v>
      </c>
      <c r="E51" s="3">
        <f t="shared" si="6"/>
        <v>0.99763888888888885</v>
      </c>
      <c r="F51">
        <f t="shared" si="7"/>
        <v>96370</v>
      </c>
      <c r="G51" s="3">
        <f t="shared" si="8"/>
        <v>13.384722222222223</v>
      </c>
      <c r="H51" s="4">
        <f t="shared" si="15"/>
        <v>1606.1666666666667</v>
      </c>
      <c r="I51">
        <f t="shared" si="10"/>
        <v>4818.5</v>
      </c>
      <c r="J51">
        <f t="shared" si="14"/>
        <v>411.44777789250998</v>
      </c>
      <c r="K51">
        <f t="shared" si="11"/>
        <v>1982560</v>
      </c>
      <c r="L51" s="7">
        <f t="shared" si="12"/>
        <v>4.8999999999999995</v>
      </c>
      <c r="M51" s="12">
        <v>1</v>
      </c>
      <c r="N51">
        <f>INDEX([1]任务时间分布!$C$3:$G$62,MATCH($C51,[1]任务时间分布!$B$3:$B$62),1)</f>
        <v>0</v>
      </c>
      <c r="O51">
        <f>INDEX([1]任务时间分布!$C$3:$G$62,MATCH($C51,[1]任务时间分布!$B$3:$B$62),2)</f>
        <v>0</v>
      </c>
      <c r="P51">
        <f>INDEX([1]任务时间分布!$C$3:$G$62,MATCH($C51,[1]任务时间分布!$B$3:$B$62),3)</f>
        <v>0</v>
      </c>
      <c r="Q51">
        <f>INDEX([1]任务时间分布!$C$3:$G$62,MATCH($C51,[1]任务时间分布!$B$3:$B$62),4)</f>
        <v>0</v>
      </c>
      <c r="R51">
        <f>INDEX([1]任务时间分布!$C$3:$G$62,MATCH($C51,[1]任务时间分布!$B$3:$B$62),5)</f>
        <v>0</v>
      </c>
      <c r="S51">
        <f>D51-SUM(N51:R51)</f>
        <v>7183</v>
      </c>
      <c r="T51">
        <f>$L51*N51*N$10</f>
        <v>0</v>
      </c>
      <c r="U51">
        <f>$L51*O51*O$10</f>
        <v>0</v>
      </c>
      <c r="V51">
        <f>$L51*P51*P$10</f>
        <v>0</v>
      </c>
      <c r="W51">
        <f>$L51*Q51*Q$10</f>
        <v>0</v>
      </c>
      <c r="X51">
        <f>$L51*R51*R$10</f>
        <v>0</v>
      </c>
      <c r="Y51">
        <f t="shared" si="13"/>
        <v>0</v>
      </c>
    </row>
    <row r="52" spans="2:25" x14ac:dyDescent="0.15">
      <c r="B52">
        <f t="shared" si="4"/>
        <v>5</v>
      </c>
      <c r="C52">
        <v>41</v>
      </c>
      <c r="D52">
        <f t="shared" si="5"/>
        <v>7383</v>
      </c>
      <c r="E52" s="3">
        <f t="shared" si="6"/>
        <v>1.0254166666666666</v>
      </c>
      <c r="F52">
        <f t="shared" si="7"/>
        <v>103753</v>
      </c>
      <c r="G52" s="3">
        <f t="shared" si="8"/>
        <v>14.410138888888889</v>
      </c>
      <c r="H52" s="4">
        <f t="shared" si="15"/>
        <v>1729.2166666666667</v>
      </c>
      <c r="I52">
        <f t="shared" si="10"/>
        <v>5187.6499999999996</v>
      </c>
      <c r="J52">
        <f t="shared" si="14"/>
        <v>452.59255568176098</v>
      </c>
      <c r="K52">
        <f t="shared" si="11"/>
        <v>2347890</v>
      </c>
      <c r="L52" s="7">
        <f t="shared" si="12"/>
        <v>4.9999999999999991</v>
      </c>
      <c r="M52" s="12">
        <v>1</v>
      </c>
      <c r="N52">
        <f>INDEX([1]任务时间分布!$C$3:$G$62,MATCH($C52,[1]任务时间分布!$B$3:$B$62),1)</f>
        <v>0</v>
      </c>
      <c r="O52">
        <f>INDEX([1]任务时间分布!$C$3:$G$62,MATCH($C52,[1]任务时间分布!$B$3:$B$62),2)</f>
        <v>0</v>
      </c>
      <c r="P52">
        <f>INDEX([1]任务时间分布!$C$3:$G$62,MATCH($C52,[1]任务时间分布!$B$3:$B$62),3)</f>
        <v>0</v>
      </c>
      <c r="Q52">
        <f>INDEX([1]任务时间分布!$C$3:$G$62,MATCH($C52,[1]任务时间分布!$B$3:$B$62),4)</f>
        <v>0</v>
      </c>
      <c r="R52">
        <f>INDEX([1]任务时间分布!$C$3:$G$62,MATCH($C52,[1]任务时间分布!$B$3:$B$62),5)</f>
        <v>0</v>
      </c>
      <c r="S52">
        <f>D52-SUM(N52:R52)</f>
        <v>7383</v>
      </c>
      <c r="T52">
        <f>$L52*N52*N$10</f>
        <v>0</v>
      </c>
      <c r="U52">
        <f>$L52*O52*O$10</f>
        <v>0</v>
      </c>
      <c r="V52">
        <f>$L52*P52*P$10</f>
        <v>0</v>
      </c>
      <c r="W52">
        <f>$L52*Q52*Q$10</f>
        <v>0</v>
      </c>
      <c r="X52">
        <f>$L52*R52*R$10</f>
        <v>0</v>
      </c>
      <c r="Y52">
        <f t="shared" si="13"/>
        <v>0</v>
      </c>
    </row>
    <row r="53" spans="2:25" x14ac:dyDescent="0.15">
      <c r="B53">
        <f t="shared" si="4"/>
        <v>5</v>
      </c>
      <c r="C53">
        <v>42</v>
      </c>
      <c r="D53">
        <f t="shared" si="5"/>
        <v>7663</v>
      </c>
      <c r="E53" s="3">
        <f t="shared" si="6"/>
        <v>1.0643055555555556</v>
      </c>
      <c r="F53">
        <f t="shared" si="7"/>
        <v>111416</v>
      </c>
      <c r="G53" s="3">
        <f t="shared" si="8"/>
        <v>15.474444444444444</v>
      </c>
      <c r="H53" s="4">
        <f t="shared" si="15"/>
        <v>1856.9333333333334</v>
      </c>
      <c r="I53">
        <f t="shared" si="10"/>
        <v>5570.8</v>
      </c>
      <c r="J53">
        <f t="shared" si="14"/>
        <v>497.8518112499371</v>
      </c>
      <c r="K53">
        <f t="shared" si="11"/>
        <v>2773430</v>
      </c>
      <c r="L53" s="7">
        <f t="shared" si="12"/>
        <v>5.0999999999999988</v>
      </c>
      <c r="M53" s="12">
        <v>1</v>
      </c>
      <c r="N53">
        <f>INDEX([1]任务时间分布!$C$3:$G$62,MATCH($C53,[1]任务时间分布!$B$3:$B$62),1)</f>
        <v>0</v>
      </c>
      <c r="O53">
        <f>INDEX([1]任务时间分布!$C$3:$G$62,MATCH($C53,[1]任务时间分布!$B$3:$B$62),2)</f>
        <v>0</v>
      </c>
      <c r="P53">
        <f>INDEX([1]任务时间分布!$C$3:$G$62,MATCH($C53,[1]任务时间分布!$B$3:$B$62),3)</f>
        <v>0</v>
      </c>
      <c r="Q53">
        <f>INDEX([1]任务时间分布!$C$3:$G$62,MATCH($C53,[1]任务时间分布!$B$3:$B$62),4)</f>
        <v>0</v>
      </c>
      <c r="R53">
        <f>INDEX([1]任务时间分布!$C$3:$G$62,MATCH($C53,[1]任务时间分布!$B$3:$B$62),5)</f>
        <v>0</v>
      </c>
      <c r="S53">
        <f>D53-SUM(N53:R53)</f>
        <v>7663</v>
      </c>
      <c r="T53">
        <f>$L53*N53*N$10</f>
        <v>0</v>
      </c>
      <c r="U53">
        <f>$L53*O53*O$10</f>
        <v>0</v>
      </c>
      <c r="V53">
        <f>$L53*P53*P$10</f>
        <v>0</v>
      </c>
      <c r="W53">
        <f>$L53*Q53*Q$10</f>
        <v>0</v>
      </c>
      <c r="X53">
        <f>$L53*R53*R$10</f>
        <v>0</v>
      </c>
      <c r="Y53">
        <f t="shared" si="13"/>
        <v>0</v>
      </c>
    </row>
    <row r="54" spans="2:25" x14ac:dyDescent="0.15">
      <c r="B54">
        <f t="shared" si="4"/>
        <v>5</v>
      </c>
      <c r="C54">
        <v>43</v>
      </c>
      <c r="D54">
        <f t="shared" si="5"/>
        <v>8023</v>
      </c>
      <c r="E54" s="3">
        <f t="shared" si="6"/>
        <v>1.1143055555555557</v>
      </c>
      <c r="F54">
        <f t="shared" si="7"/>
        <v>119439</v>
      </c>
      <c r="G54" s="3">
        <f t="shared" si="8"/>
        <v>16.588750000000001</v>
      </c>
      <c r="H54" s="4">
        <f t="shared" si="15"/>
        <v>1990.65</v>
      </c>
      <c r="I54">
        <f t="shared" si="10"/>
        <v>5971.95</v>
      </c>
      <c r="J54">
        <f t="shared" si="14"/>
        <v>547.63699237493086</v>
      </c>
      <c r="K54">
        <f t="shared" si="11"/>
        <v>3270460</v>
      </c>
      <c r="L54" s="7">
        <f t="shared" si="12"/>
        <v>5.1999999999999984</v>
      </c>
      <c r="M54" s="12">
        <v>1</v>
      </c>
      <c r="N54">
        <f>INDEX([1]任务时间分布!$C$3:$G$62,MATCH($C54,[1]任务时间分布!$B$3:$B$62),1)</f>
        <v>0</v>
      </c>
      <c r="O54">
        <f>INDEX([1]任务时间分布!$C$3:$G$62,MATCH($C54,[1]任务时间分布!$B$3:$B$62),2)</f>
        <v>0</v>
      </c>
      <c r="P54">
        <f>INDEX([1]任务时间分布!$C$3:$G$62,MATCH($C54,[1]任务时间分布!$B$3:$B$62),3)</f>
        <v>0</v>
      </c>
      <c r="Q54">
        <f>INDEX([1]任务时间分布!$C$3:$G$62,MATCH($C54,[1]任务时间分布!$B$3:$B$62),4)</f>
        <v>0</v>
      </c>
      <c r="R54">
        <f>INDEX([1]任务时间分布!$C$3:$G$62,MATCH($C54,[1]任务时间分布!$B$3:$B$62),5)</f>
        <v>0</v>
      </c>
      <c r="S54">
        <f>D54-SUM(N54:R54)</f>
        <v>8023</v>
      </c>
      <c r="T54">
        <f>$L54*N54*N$10</f>
        <v>0</v>
      </c>
      <c r="U54">
        <f>$L54*O54*O$10</f>
        <v>0</v>
      </c>
      <c r="V54">
        <f>$L54*P54*P$10</f>
        <v>0</v>
      </c>
      <c r="W54">
        <f>$L54*Q54*Q$10</f>
        <v>0</v>
      </c>
      <c r="X54">
        <f>$L54*R54*R$10</f>
        <v>0</v>
      </c>
      <c r="Y54">
        <f t="shared" si="13"/>
        <v>0</v>
      </c>
    </row>
    <row r="55" spans="2:25" x14ac:dyDescent="0.15">
      <c r="B55">
        <f t="shared" si="4"/>
        <v>5</v>
      </c>
      <c r="C55">
        <v>44</v>
      </c>
      <c r="D55">
        <f t="shared" si="5"/>
        <v>8463</v>
      </c>
      <c r="E55" s="3">
        <f t="shared" si="6"/>
        <v>1.1754166666666668</v>
      </c>
      <c r="F55">
        <f t="shared" si="7"/>
        <v>127902</v>
      </c>
      <c r="G55" s="3">
        <f t="shared" si="8"/>
        <v>17.764166666666668</v>
      </c>
      <c r="H55" s="4">
        <f t="shared" si="15"/>
        <v>2131.6999999999998</v>
      </c>
      <c r="I55">
        <f t="shared" si="10"/>
        <v>6395.1</v>
      </c>
      <c r="J55">
        <f t="shared" si="14"/>
        <v>602.400691612424</v>
      </c>
      <c r="K55">
        <f t="shared" si="11"/>
        <v>3852410</v>
      </c>
      <c r="L55" s="7">
        <f t="shared" si="12"/>
        <v>5.299999999999998</v>
      </c>
      <c r="M55" s="12">
        <v>1</v>
      </c>
      <c r="N55">
        <f>INDEX([1]任务时间分布!$C$3:$G$62,MATCH($C55,[1]任务时间分布!$B$3:$B$62),1)</f>
        <v>0</v>
      </c>
      <c r="O55">
        <f>INDEX([1]任务时间分布!$C$3:$G$62,MATCH($C55,[1]任务时间分布!$B$3:$B$62),2)</f>
        <v>0</v>
      </c>
      <c r="P55">
        <f>INDEX([1]任务时间分布!$C$3:$G$62,MATCH($C55,[1]任务时间分布!$B$3:$B$62),3)</f>
        <v>0</v>
      </c>
      <c r="Q55">
        <f>INDEX([1]任务时间分布!$C$3:$G$62,MATCH($C55,[1]任务时间分布!$B$3:$B$62),4)</f>
        <v>0</v>
      </c>
      <c r="R55">
        <f>INDEX([1]任务时间分布!$C$3:$G$62,MATCH($C55,[1]任务时间分布!$B$3:$B$62),5)</f>
        <v>0</v>
      </c>
      <c r="S55">
        <f>D55-SUM(N55:R55)</f>
        <v>8463</v>
      </c>
      <c r="T55">
        <f>$L55*N55*N$10</f>
        <v>0</v>
      </c>
      <c r="U55">
        <f>$L55*O55*O$10</f>
        <v>0</v>
      </c>
      <c r="V55">
        <f>$L55*P55*P$10</f>
        <v>0</v>
      </c>
      <c r="W55">
        <f>$L55*Q55*Q$10</f>
        <v>0</v>
      </c>
      <c r="X55">
        <f>$L55*R55*R$10</f>
        <v>0</v>
      </c>
      <c r="Y55">
        <f t="shared" si="13"/>
        <v>0</v>
      </c>
    </row>
    <row r="56" spans="2:25" x14ac:dyDescent="0.15">
      <c r="B56">
        <f t="shared" si="4"/>
        <v>5</v>
      </c>
      <c r="C56">
        <v>45</v>
      </c>
      <c r="D56">
        <f t="shared" si="5"/>
        <v>8983</v>
      </c>
      <c r="E56" s="3">
        <f t="shared" si="6"/>
        <v>1.247638888888889</v>
      </c>
      <c r="F56">
        <f t="shared" si="7"/>
        <v>136885</v>
      </c>
      <c r="G56" s="3">
        <f t="shared" si="8"/>
        <v>19.011805555555554</v>
      </c>
      <c r="H56" s="4">
        <f t="shared" si="15"/>
        <v>2281.4166666666665</v>
      </c>
      <c r="I56">
        <f t="shared" si="10"/>
        <v>6844.25</v>
      </c>
      <c r="J56">
        <f t="shared" si="14"/>
        <v>662.64076077366644</v>
      </c>
      <c r="K56">
        <f t="shared" si="11"/>
        <v>4535275</v>
      </c>
      <c r="L56" s="7">
        <f t="shared" si="12"/>
        <v>5.3999999999999977</v>
      </c>
      <c r="M56" s="12">
        <v>1</v>
      </c>
      <c r="N56">
        <f>INDEX([1]任务时间分布!$C$3:$G$62,MATCH($C56,[1]任务时间分布!$B$3:$B$62),1)</f>
        <v>0</v>
      </c>
      <c r="O56">
        <f>INDEX([1]任务时间分布!$C$3:$G$62,MATCH($C56,[1]任务时间分布!$B$3:$B$62),2)</f>
        <v>0</v>
      </c>
      <c r="P56">
        <f>INDEX([1]任务时间分布!$C$3:$G$62,MATCH($C56,[1]任务时间分布!$B$3:$B$62),3)</f>
        <v>0</v>
      </c>
      <c r="Q56">
        <f>INDEX([1]任务时间分布!$C$3:$G$62,MATCH($C56,[1]任务时间分布!$B$3:$B$62),4)</f>
        <v>0</v>
      </c>
      <c r="R56">
        <f>INDEX([1]任务时间分布!$C$3:$G$62,MATCH($C56,[1]任务时间分布!$B$3:$B$62),5)</f>
        <v>0</v>
      </c>
      <c r="S56">
        <f>D56-SUM(N56:R56)</f>
        <v>8983</v>
      </c>
      <c r="T56">
        <f>$L56*N56*N$10</f>
        <v>0</v>
      </c>
      <c r="U56">
        <f>$L56*O56*O$10</f>
        <v>0</v>
      </c>
      <c r="V56">
        <f>$L56*P56*P$10</f>
        <v>0</v>
      </c>
      <c r="W56">
        <f>$L56*Q56*Q$10</f>
        <v>0</v>
      </c>
      <c r="X56">
        <f>$L56*R56*R$10</f>
        <v>0</v>
      </c>
      <c r="Y56">
        <f t="shared" si="13"/>
        <v>0</v>
      </c>
    </row>
    <row r="57" spans="2:25" x14ac:dyDescent="0.15">
      <c r="B57">
        <f t="shared" si="4"/>
        <v>5</v>
      </c>
      <c r="C57">
        <v>46</v>
      </c>
      <c r="D57">
        <f t="shared" si="5"/>
        <v>9583</v>
      </c>
      <c r="E57" s="3">
        <f t="shared" si="6"/>
        <v>1.3309722222222222</v>
      </c>
      <c r="F57">
        <f t="shared" si="7"/>
        <v>146468</v>
      </c>
      <c r="G57" s="3">
        <f t="shared" si="8"/>
        <v>20.342777777777776</v>
      </c>
      <c r="H57" s="4">
        <f t="shared" si="15"/>
        <v>2441.1333333333332</v>
      </c>
      <c r="I57">
        <f t="shared" si="10"/>
        <v>7323.4</v>
      </c>
      <c r="J57">
        <f t="shared" si="14"/>
        <v>728.90483685103311</v>
      </c>
      <c r="K57">
        <f t="shared" si="11"/>
        <v>5338060</v>
      </c>
      <c r="L57" s="7">
        <f t="shared" si="12"/>
        <v>5.4999999999999973</v>
      </c>
      <c r="M57" s="12">
        <v>1</v>
      </c>
      <c r="N57">
        <f>INDEX([1]任务时间分布!$C$3:$G$62,MATCH($C57,[1]任务时间分布!$B$3:$B$62),1)</f>
        <v>0</v>
      </c>
      <c r="O57">
        <f>INDEX([1]任务时间分布!$C$3:$G$62,MATCH($C57,[1]任务时间分布!$B$3:$B$62),2)</f>
        <v>0</v>
      </c>
      <c r="P57">
        <f>INDEX([1]任务时间分布!$C$3:$G$62,MATCH($C57,[1]任务时间分布!$B$3:$B$62),3)</f>
        <v>0</v>
      </c>
      <c r="Q57">
        <f>INDEX([1]任务时间分布!$C$3:$G$62,MATCH($C57,[1]任务时间分布!$B$3:$B$62),4)</f>
        <v>0</v>
      </c>
      <c r="R57">
        <f>INDEX([1]任务时间分布!$C$3:$G$62,MATCH($C57,[1]任务时间分布!$B$3:$B$62),5)</f>
        <v>0</v>
      </c>
      <c r="S57">
        <f>D57-SUM(N57:R57)</f>
        <v>9583</v>
      </c>
      <c r="T57">
        <f>$L57*N57*N$10</f>
        <v>0</v>
      </c>
      <c r="U57">
        <f>$L57*O57*O$10</f>
        <v>0</v>
      </c>
      <c r="V57">
        <f>$L57*P57*P$10</f>
        <v>0</v>
      </c>
      <c r="W57">
        <f>$L57*Q57*Q$10</f>
        <v>0</v>
      </c>
      <c r="X57">
        <f>$L57*R57*R$10</f>
        <v>0</v>
      </c>
      <c r="Y57">
        <f t="shared" si="13"/>
        <v>0</v>
      </c>
    </row>
    <row r="58" spans="2:25" x14ac:dyDescent="0.15">
      <c r="B58">
        <f t="shared" si="4"/>
        <v>5</v>
      </c>
      <c r="C58">
        <v>47</v>
      </c>
      <c r="D58">
        <f t="shared" si="5"/>
        <v>10263</v>
      </c>
      <c r="E58" s="3">
        <f t="shared" si="6"/>
        <v>1.4254166666666668</v>
      </c>
      <c r="F58">
        <f t="shared" si="7"/>
        <v>156731</v>
      </c>
      <c r="G58" s="3">
        <f t="shared" si="8"/>
        <v>21.768194444444443</v>
      </c>
      <c r="H58" s="4">
        <f t="shared" si="15"/>
        <v>2612.1833333333334</v>
      </c>
      <c r="I58">
        <f t="shared" si="10"/>
        <v>7836.55</v>
      </c>
      <c r="J58">
        <f t="shared" si="14"/>
        <v>801.7953205361365</v>
      </c>
      <c r="K58">
        <f t="shared" si="11"/>
        <v>6283305</v>
      </c>
      <c r="L58" s="7">
        <f t="shared" si="12"/>
        <v>5.599999999999997</v>
      </c>
      <c r="M58" s="12">
        <v>1</v>
      </c>
      <c r="N58">
        <f>INDEX([1]任务时间分布!$C$3:$G$62,MATCH($C58,[1]任务时间分布!$B$3:$B$62),1)</f>
        <v>0</v>
      </c>
      <c r="O58">
        <f>INDEX([1]任务时间分布!$C$3:$G$62,MATCH($C58,[1]任务时间分布!$B$3:$B$62),2)</f>
        <v>0</v>
      </c>
      <c r="P58">
        <f>INDEX([1]任务时间分布!$C$3:$G$62,MATCH($C58,[1]任务时间分布!$B$3:$B$62),3)</f>
        <v>0</v>
      </c>
      <c r="Q58">
        <f>INDEX([1]任务时间分布!$C$3:$G$62,MATCH($C58,[1]任务时间分布!$B$3:$B$62),4)</f>
        <v>0</v>
      </c>
      <c r="R58">
        <f>INDEX([1]任务时间分布!$C$3:$G$62,MATCH($C58,[1]任务时间分布!$B$3:$B$62),5)</f>
        <v>0</v>
      </c>
      <c r="S58">
        <f>D58-SUM(N58:R58)</f>
        <v>10263</v>
      </c>
      <c r="T58">
        <f>$L58*N58*N$10</f>
        <v>0</v>
      </c>
      <c r="U58">
        <f>$L58*O58*O$10</f>
        <v>0</v>
      </c>
      <c r="V58">
        <f>$L58*P58*P$10</f>
        <v>0</v>
      </c>
      <c r="W58">
        <f>$L58*Q58*Q$10</f>
        <v>0</v>
      </c>
      <c r="X58">
        <f>$L58*R58*R$10</f>
        <v>0</v>
      </c>
      <c r="Y58">
        <f t="shared" si="13"/>
        <v>0</v>
      </c>
    </row>
    <row r="59" spans="2:25" x14ac:dyDescent="0.15">
      <c r="B59">
        <f t="shared" si="4"/>
        <v>5</v>
      </c>
      <c r="C59">
        <v>48</v>
      </c>
      <c r="D59">
        <f t="shared" si="5"/>
        <v>11023</v>
      </c>
      <c r="E59" s="3">
        <f t="shared" si="6"/>
        <v>1.5309722222222222</v>
      </c>
      <c r="F59">
        <f t="shared" si="7"/>
        <v>167754</v>
      </c>
      <c r="G59" s="3">
        <f t="shared" si="8"/>
        <v>23.299166666666668</v>
      </c>
      <c r="H59" s="4">
        <f t="shared" si="15"/>
        <v>2795.9</v>
      </c>
      <c r="I59">
        <f t="shared" si="10"/>
        <v>8387.7000000000007</v>
      </c>
      <c r="J59">
        <f t="shared" si="14"/>
        <v>881.97485258975018</v>
      </c>
      <c r="K59">
        <f t="shared" si="11"/>
        <v>7397740</v>
      </c>
      <c r="L59" s="7">
        <f t="shared" si="12"/>
        <v>5.6999999999999966</v>
      </c>
      <c r="M59" s="12">
        <v>1</v>
      </c>
      <c r="N59">
        <f>INDEX([1]任务时间分布!$C$3:$G$62,MATCH($C59,[1]任务时间分布!$B$3:$B$62),1)</f>
        <v>0</v>
      </c>
      <c r="O59">
        <f>INDEX([1]任务时间分布!$C$3:$G$62,MATCH($C59,[1]任务时间分布!$B$3:$B$62),2)</f>
        <v>0</v>
      </c>
      <c r="P59">
        <f>INDEX([1]任务时间分布!$C$3:$G$62,MATCH($C59,[1]任务时间分布!$B$3:$B$62),3)</f>
        <v>0</v>
      </c>
      <c r="Q59">
        <f>INDEX([1]任务时间分布!$C$3:$G$62,MATCH($C59,[1]任务时间分布!$B$3:$B$62),4)</f>
        <v>0</v>
      </c>
      <c r="R59">
        <f>INDEX([1]任务时间分布!$C$3:$G$62,MATCH($C59,[1]任务时间分布!$B$3:$B$62),5)</f>
        <v>0</v>
      </c>
      <c r="S59">
        <f>D59-SUM(N59:R59)</f>
        <v>11023</v>
      </c>
      <c r="T59">
        <f>$L59*N59*N$10</f>
        <v>0</v>
      </c>
      <c r="U59">
        <f>$L59*O59*O$10</f>
        <v>0</v>
      </c>
      <c r="V59">
        <f>$L59*P59*P$10</f>
        <v>0</v>
      </c>
      <c r="W59">
        <f>$L59*Q59*Q$10</f>
        <v>0</v>
      </c>
      <c r="X59">
        <f>$L59*R59*R$10</f>
        <v>0</v>
      </c>
      <c r="Y59">
        <f t="shared" si="13"/>
        <v>0</v>
      </c>
    </row>
    <row r="60" spans="2:25" x14ac:dyDescent="0.15">
      <c r="B60">
        <f t="shared" si="4"/>
        <v>5</v>
      </c>
      <c r="C60">
        <v>49</v>
      </c>
      <c r="D60">
        <f t="shared" si="5"/>
        <v>11863</v>
      </c>
      <c r="E60" s="3">
        <f t="shared" si="6"/>
        <v>1.6476388888888889</v>
      </c>
      <c r="F60">
        <f t="shared" si="7"/>
        <v>179617</v>
      </c>
      <c r="G60" s="3">
        <f t="shared" si="8"/>
        <v>24.946805555555557</v>
      </c>
      <c r="H60" s="4">
        <f t="shared" si="15"/>
        <v>2993.6166666666668</v>
      </c>
      <c r="I60">
        <f t="shared" si="10"/>
        <v>8980.85</v>
      </c>
      <c r="J60">
        <f t="shared" si="14"/>
        <v>970.17233784872531</v>
      </c>
      <c r="K60">
        <f t="shared" si="11"/>
        <v>8712970</v>
      </c>
      <c r="L60" s="7">
        <f t="shared" si="12"/>
        <v>5.7999999999999963</v>
      </c>
      <c r="M60" s="12">
        <v>1</v>
      </c>
      <c r="N60">
        <f>INDEX([1]任务时间分布!$C$3:$G$62,MATCH($C60,[1]任务时间分布!$B$3:$B$62),1)</f>
        <v>0</v>
      </c>
      <c r="O60">
        <f>INDEX([1]任务时间分布!$C$3:$G$62,MATCH($C60,[1]任务时间分布!$B$3:$B$62),2)</f>
        <v>0</v>
      </c>
      <c r="P60">
        <f>INDEX([1]任务时间分布!$C$3:$G$62,MATCH($C60,[1]任务时间分布!$B$3:$B$62),3)</f>
        <v>0</v>
      </c>
      <c r="Q60">
        <f>INDEX([1]任务时间分布!$C$3:$G$62,MATCH($C60,[1]任务时间分布!$B$3:$B$62),4)</f>
        <v>0</v>
      </c>
      <c r="R60">
        <f>INDEX([1]任务时间分布!$C$3:$G$62,MATCH($C60,[1]任务时间分布!$B$3:$B$62),5)</f>
        <v>0</v>
      </c>
      <c r="S60">
        <f>D60-SUM(N60:R60)</f>
        <v>11863</v>
      </c>
      <c r="T60">
        <f>$L60*N60*N$10</f>
        <v>0</v>
      </c>
      <c r="U60">
        <f>$L60*O60*O$10</f>
        <v>0</v>
      </c>
      <c r="V60">
        <f>$L60*P60*P$10</f>
        <v>0</v>
      </c>
      <c r="W60">
        <f>$L60*Q60*Q$10</f>
        <v>0</v>
      </c>
      <c r="X60">
        <f>$L60*R60*R$10</f>
        <v>0</v>
      </c>
      <c r="Y60">
        <f t="shared" si="13"/>
        <v>0</v>
      </c>
    </row>
    <row r="61" spans="2:25" x14ac:dyDescent="0.15">
      <c r="B61">
        <f t="shared" si="4"/>
        <v>6</v>
      </c>
      <c r="C61">
        <v>50</v>
      </c>
      <c r="D61">
        <f t="shared" si="5"/>
        <v>12043</v>
      </c>
      <c r="E61" s="3">
        <f t="shared" si="6"/>
        <v>1.6726388888888888</v>
      </c>
      <c r="F61">
        <f t="shared" si="7"/>
        <v>191660</v>
      </c>
      <c r="G61" s="3">
        <f t="shared" si="8"/>
        <v>26.619444444444444</v>
      </c>
      <c r="H61" s="4">
        <f t="shared" si="15"/>
        <v>3194.3333333333335</v>
      </c>
      <c r="I61">
        <f t="shared" si="10"/>
        <v>9583</v>
      </c>
      <c r="J61">
        <f t="shared" si="14"/>
        <v>1067.189571633598</v>
      </c>
      <c r="K61">
        <f t="shared" si="11"/>
        <v>10226875</v>
      </c>
      <c r="L61" s="7">
        <f t="shared" si="12"/>
        <v>5.8999999999999959</v>
      </c>
      <c r="M61" s="12">
        <v>1</v>
      </c>
      <c r="N61">
        <f>INDEX([1]任务时间分布!$C$3:$G$62,MATCH($C61,[1]任务时间分布!$B$3:$B$62),1)</f>
        <v>0</v>
      </c>
      <c r="O61">
        <f>INDEX([1]任务时间分布!$C$3:$G$62,MATCH($C61,[1]任务时间分布!$B$3:$B$62),2)</f>
        <v>0</v>
      </c>
      <c r="P61">
        <f>INDEX([1]任务时间分布!$C$3:$G$62,MATCH($C61,[1]任务时间分布!$B$3:$B$62),3)</f>
        <v>0</v>
      </c>
      <c r="Q61">
        <f>INDEX([1]任务时间分布!$C$3:$G$62,MATCH($C61,[1]任务时间分布!$B$3:$B$62),4)</f>
        <v>0</v>
      </c>
      <c r="R61">
        <f>INDEX([1]任务时间分布!$C$3:$G$62,MATCH($C61,[1]任务时间分布!$B$3:$B$62),5)</f>
        <v>0</v>
      </c>
      <c r="S61">
        <f>D61-SUM(N61:R61)</f>
        <v>12043</v>
      </c>
      <c r="T61">
        <f>$L61*N61*N$10</f>
        <v>0</v>
      </c>
      <c r="U61">
        <f>$L61*O61*O$10</f>
        <v>0</v>
      </c>
      <c r="V61">
        <f>$L61*P61*P$10</f>
        <v>0</v>
      </c>
      <c r="W61">
        <f>$L61*Q61*Q$10</f>
        <v>0</v>
      </c>
      <c r="X61">
        <f>$L61*R61*R$10</f>
        <v>0</v>
      </c>
      <c r="Y61">
        <f t="shared" si="13"/>
        <v>0</v>
      </c>
    </row>
    <row r="62" spans="2:25" x14ac:dyDescent="0.15">
      <c r="B62">
        <f t="shared" si="4"/>
        <v>6</v>
      </c>
      <c r="C62">
        <v>51</v>
      </c>
      <c r="D62">
        <f t="shared" si="5"/>
        <v>12268</v>
      </c>
      <c r="E62" s="3">
        <f t="shared" si="6"/>
        <v>1.7038888888888888</v>
      </c>
      <c r="F62">
        <f t="shared" si="7"/>
        <v>203928</v>
      </c>
      <c r="G62" s="3">
        <f t="shared" si="8"/>
        <v>28.323333333333334</v>
      </c>
      <c r="H62" s="4">
        <f t="shared" si="15"/>
        <v>3398.8</v>
      </c>
      <c r="I62">
        <f t="shared" si="10"/>
        <v>10196.4</v>
      </c>
      <c r="J62">
        <f t="shared" si="14"/>
        <v>1173.9085287969579</v>
      </c>
      <c r="K62">
        <f t="shared" si="11"/>
        <v>11969640</v>
      </c>
      <c r="L62" s="7">
        <f t="shared" si="12"/>
        <v>5.9999999999999956</v>
      </c>
      <c r="M62" s="12">
        <v>1</v>
      </c>
      <c r="N62">
        <f>INDEX([1]任务时间分布!$C$3:$G$62,MATCH($C62,[1]任务时间分布!$B$3:$B$62),1)</f>
        <v>0</v>
      </c>
      <c r="O62">
        <f>INDEX([1]任务时间分布!$C$3:$G$62,MATCH($C62,[1]任务时间分布!$B$3:$B$62),2)</f>
        <v>0</v>
      </c>
      <c r="P62">
        <f>INDEX([1]任务时间分布!$C$3:$G$62,MATCH($C62,[1]任务时间分布!$B$3:$B$62),3)</f>
        <v>0</v>
      </c>
      <c r="Q62">
        <f>INDEX([1]任务时间分布!$C$3:$G$62,MATCH($C62,[1]任务时间分布!$B$3:$B$62),4)</f>
        <v>0</v>
      </c>
      <c r="R62">
        <f>INDEX([1]任务时间分布!$C$3:$G$62,MATCH($C62,[1]任务时间分布!$B$3:$B$62),5)</f>
        <v>0</v>
      </c>
      <c r="S62">
        <f>D62-SUM(N62:R62)</f>
        <v>12268</v>
      </c>
      <c r="T62">
        <f>$L62*N62*N$10</f>
        <v>0</v>
      </c>
      <c r="U62">
        <f>$L62*O62*O$10</f>
        <v>0</v>
      </c>
      <c r="V62">
        <f>$L62*P62*P$10</f>
        <v>0</v>
      </c>
      <c r="W62">
        <f>$L62*Q62*Q$10</f>
        <v>0</v>
      </c>
      <c r="X62">
        <f>$L62*R62*R$10</f>
        <v>0</v>
      </c>
      <c r="Y62">
        <f t="shared" si="13"/>
        <v>0</v>
      </c>
    </row>
    <row r="63" spans="2:25" x14ac:dyDescent="0.15">
      <c r="B63">
        <f t="shared" si="4"/>
        <v>6</v>
      </c>
      <c r="C63">
        <v>52</v>
      </c>
      <c r="D63">
        <f t="shared" si="5"/>
        <v>12583</v>
      </c>
      <c r="E63" s="3">
        <f t="shared" si="6"/>
        <v>1.747638888888889</v>
      </c>
      <c r="F63">
        <f t="shared" si="7"/>
        <v>216511</v>
      </c>
      <c r="G63" s="3">
        <f t="shared" si="8"/>
        <v>30.070972222222224</v>
      </c>
      <c r="H63" s="4">
        <f t="shared" si="15"/>
        <v>3608.5166666666669</v>
      </c>
      <c r="I63">
        <f t="shared" si="10"/>
        <v>10825.55</v>
      </c>
      <c r="J63">
        <f t="shared" si="14"/>
        <v>1291.2993816766536</v>
      </c>
      <c r="K63">
        <f t="shared" si="11"/>
        <v>13979025</v>
      </c>
      <c r="L63" s="7">
        <f t="shared" si="12"/>
        <v>6.0999999999999952</v>
      </c>
      <c r="M63" s="12">
        <v>1</v>
      </c>
      <c r="N63">
        <f>INDEX([1]任务时间分布!$C$3:$G$62,MATCH($C63,[1]任务时间分布!$B$3:$B$62),1)</f>
        <v>0</v>
      </c>
      <c r="O63">
        <f>INDEX([1]任务时间分布!$C$3:$G$62,MATCH($C63,[1]任务时间分布!$B$3:$B$62),2)</f>
        <v>0</v>
      </c>
      <c r="P63">
        <f>INDEX([1]任务时间分布!$C$3:$G$62,MATCH($C63,[1]任务时间分布!$B$3:$B$62),3)</f>
        <v>0</v>
      </c>
      <c r="Q63">
        <f>INDEX([1]任务时间分布!$C$3:$G$62,MATCH($C63,[1]任务时间分布!$B$3:$B$62),4)</f>
        <v>0</v>
      </c>
      <c r="R63">
        <f>INDEX([1]任务时间分布!$C$3:$G$62,MATCH($C63,[1]任务时间分布!$B$3:$B$62),5)</f>
        <v>0</v>
      </c>
      <c r="S63">
        <f>D63-SUM(N63:R63)</f>
        <v>12583</v>
      </c>
      <c r="T63">
        <f>$L63*N63*N$10</f>
        <v>0</v>
      </c>
      <c r="U63">
        <f>$L63*O63*O$10</f>
        <v>0</v>
      </c>
      <c r="V63">
        <f>$L63*P63*P$10</f>
        <v>0</v>
      </c>
      <c r="W63">
        <f>$L63*Q63*Q$10</f>
        <v>0</v>
      </c>
      <c r="X63">
        <f>$L63*R63*R$10</f>
        <v>0</v>
      </c>
      <c r="Y63">
        <f t="shared" si="13"/>
        <v>0</v>
      </c>
    </row>
    <row r="64" spans="2:25" x14ac:dyDescent="0.15">
      <c r="B64">
        <f t="shared" si="4"/>
        <v>6</v>
      </c>
      <c r="C64">
        <v>53</v>
      </c>
      <c r="D64">
        <f t="shared" si="5"/>
        <v>12988</v>
      </c>
      <c r="E64" s="3">
        <f t="shared" si="6"/>
        <v>1.8038888888888889</v>
      </c>
      <c r="F64">
        <f t="shared" si="7"/>
        <v>229499</v>
      </c>
      <c r="G64" s="3">
        <f t="shared" si="8"/>
        <v>31.874861111111112</v>
      </c>
      <c r="H64" s="4">
        <f t="shared" si="15"/>
        <v>3824.9833333333331</v>
      </c>
      <c r="I64">
        <f t="shared" si="10"/>
        <v>11474.95</v>
      </c>
      <c r="J64">
        <f t="shared" si="14"/>
        <v>1420.429319844319</v>
      </c>
      <c r="K64">
        <f t="shared" si="11"/>
        <v>16299355</v>
      </c>
      <c r="L64" s="7">
        <f t="shared" si="12"/>
        <v>6.1999999999999948</v>
      </c>
      <c r="M64" s="12">
        <v>1</v>
      </c>
      <c r="N64">
        <f>INDEX([1]任务时间分布!$C$3:$G$62,MATCH($C64,[1]任务时间分布!$B$3:$B$62),1)</f>
        <v>0</v>
      </c>
      <c r="O64">
        <f>INDEX([1]任务时间分布!$C$3:$G$62,MATCH($C64,[1]任务时间分布!$B$3:$B$62),2)</f>
        <v>0</v>
      </c>
      <c r="P64">
        <f>INDEX([1]任务时间分布!$C$3:$G$62,MATCH($C64,[1]任务时间分布!$B$3:$B$62),3)</f>
        <v>0</v>
      </c>
      <c r="Q64">
        <f>INDEX([1]任务时间分布!$C$3:$G$62,MATCH($C64,[1]任务时间分布!$B$3:$B$62),4)</f>
        <v>0</v>
      </c>
      <c r="R64">
        <f>INDEX([1]任务时间分布!$C$3:$G$62,MATCH($C64,[1]任务时间分布!$B$3:$B$62),5)</f>
        <v>0</v>
      </c>
      <c r="S64">
        <f>D64-SUM(N64:R64)</f>
        <v>12988</v>
      </c>
      <c r="T64">
        <f>$L64*N64*N$10</f>
        <v>0</v>
      </c>
      <c r="U64">
        <f>$L64*O64*O$10</f>
        <v>0</v>
      </c>
      <c r="V64">
        <f>$L64*P64*P$10</f>
        <v>0</v>
      </c>
      <c r="W64">
        <f>$L64*Q64*Q$10</f>
        <v>0</v>
      </c>
      <c r="X64">
        <f>$L64*R64*R$10</f>
        <v>0</v>
      </c>
      <c r="Y64">
        <f t="shared" si="13"/>
        <v>0</v>
      </c>
    </row>
    <row r="65" spans="2:25" x14ac:dyDescent="0.15">
      <c r="B65">
        <f t="shared" si="4"/>
        <v>6</v>
      </c>
      <c r="C65">
        <v>54</v>
      </c>
      <c r="D65">
        <f t="shared" si="5"/>
        <v>13483</v>
      </c>
      <c r="E65" s="3">
        <f t="shared" si="6"/>
        <v>1.872638888888889</v>
      </c>
      <c r="F65">
        <f t="shared" si="7"/>
        <v>242982</v>
      </c>
      <c r="G65" s="3">
        <f t="shared" si="8"/>
        <v>33.747500000000002</v>
      </c>
      <c r="H65" s="4">
        <f t="shared" si="15"/>
        <v>4049.7</v>
      </c>
      <c r="I65">
        <f t="shared" si="10"/>
        <v>12149.1</v>
      </c>
      <c r="J65">
        <f t="shared" si="14"/>
        <v>1562.472251828751</v>
      </c>
      <c r="K65">
        <f t="shared" si="11"/>
        <v>18982630</v>
      </c>
      <c r="L65" s="7">
        <f t="shared" si="12"/>
        <v>6.2999999999999945</v>
      </c>
      <c r="M65" s="12">
        <v>1</v>
      </c>
      <c r="N65">
        <f>INDEX([1]任务时间分布!$C$3:$G$62,MATCH($C65,[1]任务时间分布!$B$3:$B$62),1)</f>
        <v>0</v>
      </c>
      <c r="O65">
        <f>INDEX([1]任务时间分布!$C$3:$G$62,MATCH($C65,[1]任务时间分布!$B$3:$B$62),2)</f>
        <v>0</v>
      </c>
      <c r="P65">
        <f>INDEX([1]任务时间分布!$C$3:$G$62,MATCH($C65,[1]任务时间分布!$B$3:$B$62),3)</f>
        <v>0</v>
      </c>
      <c r="Q65">
        <f>INDEX([1]任务时间分布!$C$3:$G$62,MATCH($C65,[1]任务时间分布!$B$3:$B$62),4)</f>
        <v>0</v>
      </c>
      <c r="R65">
        <f>INDEX([1]任务时间分布!$C$3:$G$62,MATCH($C65,[1]任务时间分布!$B$3:$B$62),5)</f>
        <v>0</v>
      </c>
      <c r="S65">
        <f>D65-SUM(N65:R65)</f>
        <v>13483</v>
      </c>
      <c r="T65">
        <f>$L65*N65*N$10</f>
        <v>0</v>
      </c>
      <c r="U65">
        <f>$L65*O65*O$10</f>
        <v>0</v>
      </c>
      <c r="V65">
        <f>$L65*P65*P$10</f>
        <v>0</v>
      </c>
      <c r="W65">
        <f>$L65*Q65*Q$10</f>
        <v>0</v>
      </c>
      <c r="X65">
        <f>$L65*R65*R$10</f>
        <v>0</v>
      </c>
      <c r="Y65">
        <f t="shared" si="13"/>
        <v>0</v>
      </c>
    </row>
    <row r="66" spans="2:25" x14ac:dyDescent="0.15">
      <c r="B66">
        <f t="shared" si="4"/>
        <v>6</v>
      </c>
      <c r="C66">
        <v>55</v>
      </c>
      <c r="D66">
        <f t="shared" si="5"/>
        <v>14068</v>
      </c>
      <c r="E66" s="3">
        <f t="shared" si="6"/>
        <v>1.9538888888888888</v>
      </c>
      <c r="F66">
        <f t="shared" si="7"/>
        <v>257050</v>
      </c>
      <c r="G66" s="3">
        <f t="shared" si="8"/>
        <v>35.701388888888886</v>
      </c>
      <c r="H66" s="4">
        <f t="shared" si="15"/>
        <v>4284.166666666667</v>
      </c>
      <c r="I66">
        <f t="shared" si="10"/>
        <v>12852.5</v>
      </c>
      <c r="J66">
        <f t="shared" si="14"/>
        <v>1718.7194770116264</v>
      </c>
      <c r="K66">
        <f t="shared" si="11"/>
        <v>22089840</v>
      </c>
      <c r="L66" s="7">
        <f t="shared" si="12"/>
        <v>6.3999999999999941</v>
      </c>
      <c r="M66" s="12">
        <v>1</v>
      </c>
      <c r="N66">
        <f>INDEX([1]任务时间分布!$C$3:$G$62,MATCH($C66,[1]任务时间分布!$B$3:$B$62),1)</f>
        <v>0</v>
      </c>
      <c r="O66">
        <f>INDEX([1]任务时间分布!$C$3:$G$62,MATCH($C66,[1]任务时间分布!$B$3:$B$62),2)</f>
        <v>0</v>
      </c>
      <c r="P66">
        <f>INDEX([1]任务时间分布!$C$3:$G$62,MATCH($C66,[1]任务时间分布!$B$3:$B$62),3)</f>
        <v>0</v>
      </c>
      <c r="Q66">
        <f>INDEX([1]任务时间分布!$C$3:$G$62,MATCH($C66,[1]任务时间分布!$B$3:$B$62),4)</f>
        <v>0</v>
      </c>
      <c r="R66">
        <f>INDEX([1]任务时间分布!$C$3:$G$62,MATCH($C66,[1]任务时间分布!$B$3:$B$62),5)</f>
        <v>0</v>
      </c>
      <c r="S66">
        <f>D66-SUM(N66:R66)</f>
        <v>14068</v>
      </c>
      <c r="T66">
        <f>$L66*N66*N$10</f>
        <v>0</v>
      </c>
      <c r="U66">
        <f>$L66*O66*O$10</f>
        <v>0</v>
      </c>
      <c r="V66">
        <f>$L66*P66*P$10</f>
        <v>0</v>
      </c>
      <c r="W66">
        <f>$L66*Q66*Q$10</f>
        <v>0</v>
      </c>
      <c r="X66">
        <f>$L66*R66*R$10</f>
        <v>0</v>
      </c>
      <c r="Y66">
        <f t="shared" si="13"/>
        <v>0</v>
      </c>
    </row>
    <row r="67" spans="2:25" x14ac:dyDescent="0.15">
      <c r="B67">
        <f t="shared" si="4"/>
        <v>6</v>
      </c>
      <c r="C67">
        <v>56</v>
      </c>
      <c r="D67">
        <f t="shared" si="5"/>
        <v>14743</v>
      </c>
      <c r="E67" s="3">
        <f t="shared" si="6"/>
        <v>2.0476388888888888</v>
      </c>
      <c r="F67">
        <f t="shared" si="7"/>
        <v>271793</v>
      </c>
      <c r="G67" s="3">
        <f t="shared" si="8"/>
        <v>37.749027777777776</v>
      </c>
      <c r="H67" s="4">
        <f t="shared" si="15"/>
        <v>4529.8833333333332</v>
      </c>
      <c r="I67">
        <f t="shared" si="10"/>
        <v>13589.65</v>
      </c>
      <c r="J67">
        <f t="shared" si="14"/>
        <v>1890.5914247127891</v>
      </c>
      <c r="K67">
        <f t="shared" si="11"/>
        <v>25692475</v>
      </c>
      <c r="L67" s="7">
        <f t="shared" si="12"/>
        <v>6.4999999999999938</v>
      </c>
      <c r="M67" s="12">
        <v>1</v>
      </c>
      <c r="N67">
        <f>INDEX([1]任务时间分布!$C$3:$G$62,MATCH($C67,[1]任务时间分布!$B$3:$B$62),1)</f>
        <v>0</v>
      </c>
      <c r="O67">
        <f>INDEX([1]任务时间分布!$C$3:$G$62,MATCH($C67,[1]任务时间分布!$B$3:$B$62),2)</f>
        <v>0</v>
      </c>
      <c r="P67">
        <f>INDEX([1]任务时间分布!$C$3:$G$62,MATCH($C67,[1]任务时间分布!$B$3:$B$62),3)</f>
        <v>0</v>
      </c>
      <c r="Q67">
        <f>INDEX([1]任务时间分布!$C$3:$G$62,MATCH($C67,[1]任务时间分布!$B$3:$B$62),4)</f>
        <v>0</v>
      </c>
      <c r="R67">
        <f>INDEX([1]任务时间分布!$C$3:$G$62,MATCH($C67,[1]任务时间分布!$B$3:$B$62),5)</f>
        <v>0</v>
      </c>
      <c r="S67">
        <f>D67-SUM(N67:R67)</f>
        <v>14743</v>
      </c>
      <c r="T67">
        <f>$L67*N67*N$10</f>
        <v>0</v>
      </c>
      <c r="U67">
        <f>$L67*O67*O$10</f>
        <v>0</v>
      </c>
      <c r="V67">
        <f>$L67*P67*P$10</f>
        <v>0</v>
      </c>
      <c r="W67">
        <f>$L67*Q67*Q$10</f>
        <v>0</v>
      </c>
      <c r="X67">
        <f>$L67*R67*R$10</f>
        <v>0</v>
      </c>
      <c r="Y67">
        <f t="shared" si="13"/>
        <v>0</v>
      </c>
    </row>
    <row r="68" spans="2:25" x14ac:dyDescent="0.15">
      <c r="B68">
        <f t="shared" si="4"/>
        <v>6</v>
      </c>
      <c r="C68">
        <v>57</v>
      </c>
      <c r="D68">
        <f t="shared" si="5"/>
        <v>15508</v>
      </c>
      <c r="E68" s="3">
        <f t="shared" si="6"/>
        <v>2.153888888888889</v>
      </c>
      <c r="F68">
        <f t="shared" si="7"/>
        <v>287301</v>
      </c>
      <c r="G68" s="3">
        <f t="shared" si="8"/>
        <v>39.90291666666667</v>
      </c>
      <c r="H68" s="4">
        <f t="shared" si="15"/>
        <v>4788.3500000000004</v>
      </c>
      <c r="I68">
        <f t="shared" si="10"/>
        <v>14365.05</v>
      </c>
      <c r="J68">
        <f t="shared" si="14"/>
        <v>2079.6505671840682</v>
      </c>
      <c r="K68">
        <f t="shared" si="11"/>
        <v>29874280</v>
      </c>
      <c r="L68" s="7">
        <f t="shared" si="12"/>
        <v>6.5999999999999934</v>
      </c>
      <c r="M68" s="12">
        <v>1</v>
      </c>
      <c r="N68">
        <f>INDEX([1]任务时间分布!$C$3:$G$62,MATCH($C68,[1]任务时间分布!$B$3:$B$62),1)</f>
        <v>0</v>
      </c>
      <c r="O68">
        <f>INDEX([1]任务时间分布!$C$3:$G$62,MATCH($C68,[1]任务时间分布!$B$3:$B$62),2)</f>
        <v>0</v>
      </c>
      <c r="P68">
        <f>INDEX([1]任务时间分布!$C$3:$G$62,MATCH($C68,[1]任务时间分布!$B$3:$B$62),3)</f>
        <v>0</v>
      </c>
      <c r="Q68">
        <f>INDEX([1]任务时间分布!$C$3:$G$62,MATCH($C68,[1]任务时间分布!$B$3:$B$62),4)</f>
        <v>0</v>
      </c>
      <c r="R68">
        <f>INDEX([1]任务时间分布!$C$3:$G$62,MATCH($C68,[1]任务时间分布!$B$3:$B$62),5)</f>
        <v>0</v>
      </c>
      <c r="S68">
        <f>D68-SUM(N68:R68)</f>
        <v>15508</v>
      </c>
      <c r="T68">
        <f>$L68*N68*N$10</f>
        <v>0</v>
      </c>
      <c r="U68">
        <f>$L68*O68*O$10</f>
        <v>0</v>
      </c>
      <c r="V68">
        <f>$L68*P68*P$10</f>
        <v>0</v>
      </c>
      <c r="W68">
        <f>$L68*Q68*Q$10</f>
        <v>0</v>
      </c>
      <c r="X68">
        <f>$L68*R68*R$10</f>
        <v>0</v>
      </c>
      <c r="Y68">
        <f t="shared" si="13"/>
        <v>0</v>
      </c>
    </row>
    <row r="69" spans="2:25" x14ac:dyDescent="0.15">
      <c r="B69">
        <f t="shared" si="4"/>
        <v>6</v>
      </c>
      <c r="C69">
        <v>58</v>
      </c>
      <c r="D69">
        <f t="shared" si="5"/>
        <v>16363</v>
      </c>
      <c r="E69" s="3">
        <f t="shared" si="6"/>
        <v>2.2726388888888889</v>
      </c>
      <c r="F69">
        <f t="shared" si="7"/>
        <v>303664</v>
      </c>
      <c r="G69" s="3">
        <f t="shared" si="8"/>
        <v>42.175555555555555</v>
      </c>
      <c r="H69" s="4">
        <f t="shared" si="15"/>
        <v>5061.0666666666666</v>
      </c>
      <c r="I69">
        <f t="shared" si="10"/>
        <v>15183.2</v>
      </c>
      <c r="J69">
        <f t="shared" si="14"/>
        <v>2287.6156239024754</v>
      </c>
      <c r="K69">
        <f t="shared" si="11"/>
        <v>34733325</v>
      </c>
      <c r="L69" s="7">
        <f t="shared" si="12"/>
        <v>6.6999999999999931</v>
      </c>
      <c r="M69" s="12">
        <v>1</v>
      </c>
      <c r="N69">
        <f>INDEX([1]任务时间分布!$C$3:$G$62,MATCH($C69,[1]任务时间分布!$B$3:$B$62),1)</f>
        <v>0</v>
      </c>
      <c r="O69">
        <f>INDEX([1]任务时间分布!$C$3:$G$62,MATCH($C69,[1]任务时间分布!$B$3:$B$62),2)</f>
        <v>0</v>
      </c>
      <c r="P69">
        <f>INDEX([1]任务时间分布!$C$3:$G$62,MATCH($C69,[1]任务时间分布!$B$3:$B$62),3)</f>
        <v>0</v>
      </c>
      <c r="Q69">
        <f>INDEX([1]任务时间分布!$C$3:$G$62,MATCH($C69,[1]任务时间分布!$B$3:$B$62),4)</f>
        <v>0</v>
      </c>
      <c r="R69">
        <f>INDEX([1]任务时间分布!$C$3:$G$62,MATCH($C69,[1]任务时间分布!$B$3:$B$62),5)</f>
        <v>0</v>
      </c>
      <c r="S69">
        <f>D69-SUM(N69:R69)</f>
        <v>16363</v>
      </c>
      <c r="T69">
        <f>$L69*N69*N$10</f>
        <v>0</v>
      </c>
      <c r="U69">
        <f>$L69*O69*O$10</f>
        <v>0</v>
      </c>
      <c r="V69">
        <f>$L69*P69*P$10</f>
        <v>0</v>
      </c>
      <c r="W69">
        <f>$L69*Q69*Q$10</f>
        <v>0</v>
      </c>
      <c r="X69">
        <f>$L69*R69*R$10</f>
        <v>0</v>
      </c>
      <c r="Y69">
        <f t="shared" si="13"/>
        <v>0</v>
      </c>
    </row>
    <row r="70" spans="2:25" x14ac:dyDescent="0.15">
      <c r="B70">
        <f t="shared" si="4"/>
        <v>6</v>
      </c>
      <c r="C70">
        <v>59</v>
      </c>
      <c r="D70">
        <f t="shared" si="5"/>
        <v>17308</v>
      </c>
      <c r="E70" s="3">
        <f t="shared" si="6"/>
        <v>2.403888888888889</v>
      </c>
      <c r="F70">
        <f t="shared" si="7"/>
        <v>320972</v>
      </c>
      <c r="G70" s="3">
        <f t="shared" si="8"/>
        <v>44.579444444444448</v>
      </c>
      <c r="H70" s="4">
        <f t="shared" si="15"/>
        <v>5349.5333333333338</v>
      </c>
      <c r="I70">
        <f t="shared" si="10"/>
        <v>16048.6</v>
      </c>
      <c r="J70">
        <f t="shared" si="14"/>
        <v>2516.3771862927233</v>
      </c>
      <c r="K70">
        <f t="shared" si="11"/>
        <v>40384330</v>
      </c>
      <c r="L70" s="7">
        <f t="shared" si="12"/>
        <v>6.7999999999999927</v>
      </c>
      <c r="M70" s="12">
        <v>1</v>
      </c>
      <c r="N70">
        <f>INDEX([1]任务时间分布!$C$3:$G$62,MATCH($C70,[1]任务时间分布!$B$3:$B$62),1)</f>
        <v>0</v>
      </c>
      <c r="O70">
        <f>INDEX([1]任务时间分布!$C$3:$G$62,MATCH($C70,[1]任务时间分布!$B$3:$B$62),2)</f>
        <v>0</v>
      </c>
      <c r="P70">
        <f>INDEX([1]任务时间分布!$C$3:$G$62,MATCH($C70,[1]任务时间分布!$B$3:$B$62),3)</f>
        <v>0</v>
      </c>
      <c r="Q70">
        <f>INDEX([1]任务时间分布!$C$3:$G$62,MATCH($C70,[1]任务时间分布!$B$3:$B$62),4)</f>
        <v>0</v>
      </c>
      <c r="R70">
        <f>INDEX([1]任务时间分布!$C$3:$G$62,MATCH($C70,[1]任务时间分布!$B$3:$B$62),5)</f>
        <v>0</v>
      </c>
      <c r="S70">
        <f>D70-SUM(N70:R70)</f>
        <v>17308</v>
      </c>
      <c r="T70">
        <f>$L70*N70*N$10</f>
        <v>0</v>
      </c>
      <c r="U70">
        <f>$L70*O70*O$10</f>
        <v>0</v>
      </c>
      <c r="V70">
        <f>$L70*P70*P$10</f>
        <v>0</v>
      </c>
      <c r="W70">
        <f>$L70*Q70*Q$10</f>
        <v>0</v>
      </c>
      <c r="X70">
        <f>$L70*R70*R$10</f>
        <v>0</v>
      </c>
      <c r="Y70">
        <f t="shared" si="13"/>
        <v>0</v>
      </c>
    </row>
  </sheetData>
  <phoneticPr fontId="4" type="noConversion"/>
  <pageMargins left="0.69930555555555596" right="0.69930555555555596" top="0.75" bottom="0.75" header="0.3" footer="0.3"/>
  <pageSetup paperSize="9" orientation="portrait" r:id="rId1"/>
  <ignoredErrors>
    <ignoredError sqref="F12:F7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6"/>
  <sheetViews>
    <sheetView topLeftCell="A7" workbookViewId="0">
      <selection activeCell="B3" sqref="B3:H16"/>
    </sheetView>
  </sheetViews>
  <sheetFormatPr defaultColWidth="9" defaultRowHeight="13.5" x14ac:dyDescent="0.15"/>
  <cols>
    <col min="2" max="2" width="12.875" customWidth="1"/>
  </cols>
  <sheetData>
    <row r="3" spans="2:4" x14ac:dyDescent="0.15">
      <c r="B3" t="s">
        <v>17</v>
      </c>
      <c r="C3">
        <v>0.5</v>
      </c>
    </row>
    <row r="4" spans="2:4" x14ac:dyDescent="0.15">
      <c r="B4" t="s">
        <v>18</v>
      </c>
      <c r="C4">
        <v>10</v>
      </c>
    </row>
    <row r="5" spans="2:4" x14ac:dyDescent="0.15">
      <c r="B5" t="s">
        <v>19</v>
      </c>
      <c r="C5">
        <v>10</v>
      </c>
      <c r="D5" t="s">
        <v>20</v>
      </c>
    </row>
    <row r="6" spans="2:4" x14ac:dyDescent="0.15">
      <c r="B6" t="s">
        <v>21</v>
      </c>
      <c r="C6">
        <f>C5*3600*C4/2</f>
        <v>180000</v>
      </c>
    </row>
    <row r="7" spans="2:4" x14ac:dyDescent="0.15">
      <c r="B7" t="s">
        <v>22</v>
      </c>
      <c r="C7">
        <v>5</v>
      </c>
    </row>
    <row r="8" spans="2:4" x14ac:dyDescent="0.15">
      <c r="B8" t="s">
        <v>23</v>
      </c>
      <c r="C8">
        <f>C4*C7/2</f>
        <v>25</v>
      </c>
    </row>
    <row r="9" spans="2:4" x14ac:dyDescent="0.15">
      <c r="B9" t="s">
        <v>24</v>
      </c>
      <c r="C9">
        <f>C6/C8</f>
        <v>7200</v>
      </c>
    </row>
    <row r="10" spans="2:4" x14ac:dyDescent="0.15">
      <c r="B10" t="s">
        <v>25</v>
      </c>
      <c r="C10">
        <v>0.1</v>
      </c>
      <c r="D10">
        <f t="shared" ref="D10:D12" si="0">$C$9*C10</f>
        <v>720</v>
      </c>
    </row>
    <row r="11" spans="2:4" x14ac:dyDescent="0.15">
      <c r="B11" t="s">
        <v>26</v>
      </c>
      <c r="C11">
        <v>0.3</v>
      </c>
      <c r="D11">
        <f t="shared" si="0"/>
        <v>2160</v>
      </c>
    </row>
    <row r="12" spans="2:4" x14ac:dyDescent="0.15">
      <c r="B12" t="s">
        <v>27</v>
      </c>
      <c r="C12">
        <v>0.6</v>
      </c>
      <c r="D12">
        <f t="shared" si="0"/>
        <v>4320</v>
      </c>
    </row>
    <row r="13" spans="2:4" x14ac:dyDescent="0.15">
      <c r="B13" t="s">
        <v>28</v>
      </c>
      <c r="C13">
        <v>10</v>
      </c>
    </row>
    <row r="14" spans="2:4" x14ac:dyDescent="0.15">
      <c r="B14" t="s">
        <v>29</v>
      </c>
      <c r="C14">
        <f t="shared" ref="C14:C16" si="1">D10/$C$13</f>
        <v>72</v>
      </c>
    </row>
    <row r="15" spans="2:4" x14ac:dyDescent="0.15">
      <c r="B15" t="s">
        <v>30</v>
      </c>
      <c r="C15">
        <f t="shared" si="1"/>
        <v>216</v>
      </c>
    </row>
    <row r="16" spans="2:4" x14ac:dyDescent="0.15">
      <c r="B16" t="s">
        <v>31</v>
      </c>
      <c r="C16">
        <f t="shared" si="1"/>
        <v>432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等级经验</vt:lpstr>
      <vt:lpstr>地理相关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2019-11-11T02:01:00Z</dcterms:created>
  <dcterms:modified xsi:type="dcterms:W3CDTF">2019-11-25T15:08:05Z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